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1 доходы" sheetId="1" r:id="rId1"/>
    <sheet name="прил 2 доходы" sheetId="2" r:id="rId2"/>
    <sheet name="прил 3 расходы" sheetId="3" r:id="rId3"/>
    <sheet name="прил 4 расходы" sheetId="4" r:id="rId4"/>
    <sheet name="прил 5 дефицит" sheetId="5" r:id="rId5"/>
    <sheet name="прил 6 дефицит" sheetId="6" r:id="rId6"/>
  </sheets>
  <calcPr calcId="125725" refMode="R1C1"/>
</workbook>
</file>

<file path=xl/calcChain.xml><?xml version="1.0" encoding="utf-8"?>
<calcChain xmlns="http://schemas.openxmlformats.org/spreadsheetml/2006/main">
  <c r="D10" i="6"/>
  <c r="D10" i="5"/>
  <c r="C11" i="2" l="1"/>
  <c r="C16"/>
  <c r="C12"/>
  <c r="G66" i="3"/>
  <c r="F66"/>
  <c r="D33" i="1" l="1"/>
  <c r="G75" i="3"/>
  <c r="F75"/>
  <c r="G72"/>
  <c r="F72"/>
  <c r="G57"/>
  <c r="F57"/>
  <c r="G38"/>
  <c r="F38"/>
  <c r="G32"/>
  <c r="G31" s="1"/>
  <c r="F32"/>
  <c r="F31" s="1"/>
  <c r="G26"/>
  <c r="F26"/>
  <c r="G17"/>
  <c r="F17"/>
  <c r="G15"/>
  <c r="F15"/>
  <c r="G13"/>
  <c r="D12" i="5"/>
  <c r="E18" i="4" l="1"/>
  <c r="D18"/>
  <c r="G42" i="3"/>
  <c r="F42"/>
  <c r="G46"/>
  <c r="G45" s="1"/>
  <c r="F46"/>
  <c r="F45" s="1"/>
  <c r="G36"/>
  <c r="F36"/>
  <c r="G63"/>
  <c r="G62" s="1"/>
  <c r="F62"/>
  <c r="G53"/>
  <c r="G52" s="1"/>
  <c r="F52"/>
  <c r="F13"/>
  <c r="D23" i="2"/>
  <c r="C23"/>
  <c r="F24" i="3"/>
  <c r="G24"/>
  <c r="G23" s="1"/>
  <c r="C35" i="2"/>
  <c r="D35"/>
  <c r="D31"/>
  <c r="C31"/>
  <c r="D27"/>
  <c r="C27"/>
  <c r="D17"/>
  <c r="C17"/>
  <c r="D12"/>
  <c r="C33" i="1"/>
  <c r="G35" i="3" l="1"/>
  <c r="F35"/>
  <c r="D13" i="6"/>
  <c r="D15" i="5"/>
  <c r="D14" s="1"/>
  <c r="D11"/>
  <c r="D10" i="4"/>
  <c r="E10"/>
  <c r="E31"/>
  <c r="D31"/>
  <c r="E28"/>
  <c r="D28"/>
  <c r="E24"/>
  <c r="D24"/>
  <c r="E22"/>
  <c r="D22"/>
  <c r="E16"/>
  <c r="D16"/>
  <c r="D17" i="5" l="1"/>
  <c r="D33" i="4"/>
  <c r="E33"/>
  <c r="G74" i="3"/>
  <c r="F74"/>
  <c r="F23"/>
  <c r="D33" i="2"/>
  <c r="C33"/>
  <c r="D29"/>
  <c r="C29"/>
  <c r="D21"/>
  <c r="C21"/>
  <c r="D19"/>
  <c r="C19"/>
  <c r="D16"/>
  <c r="D11" s="1"/>
  <c r="F65" i="3" l="1"/>
  <c r="G65"/>
  <c r="F51"/>
  <c r="F12"/>
  <c r="G12"/>
  <c r="D10" i="2"/>
  <c r="G51" i="3"/>
  <c r="G11" l="1"/>
  <c r="F11"/>
  <c r="C10" i="2"/>
</calcChain>
</file>

<file path=xl/sharedStrings.xml><?xml version="1.0" encoding="utf-8"?>
<sst xmlns="http://schemas.openxmlformats.org/spreadsheetml/2006/main" count="283" uniqueCount="184">
  <si>
    <t>Приложение 1</t>
  </si>
  <si>
    <t>сельского поселения Аган</t>
  </si>
  <si>
    <t>Код бюджетной классификации</t>
  </si>
  <si>
    <t>Наименование дохода</t>
  </si>
  <si>
    <t>НАЛОГОВЫЕ И НЕНАЛОГОВЫЕ ДОХОДЫ</t>
  </si>
  <si>
    <t>Налог на доходы физических лиц</t>
  </si>
  <si>
    <t xml:space="preserve">Налог на доходы физических лиц с доходов, облагаемых по налоговой ставке, установленной п.1 ст.224 НК РФ, за исключением доходов,полученных физическими лицами,зарегистрированными в качестве индивидуальных предпринимателей, частных нотариусов и других лиц, занимающихся частной практикой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</si>
  <si>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</si>
  <si>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</si>
  <si>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</si>
  <si>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</si>
  <si>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</si>
  <si>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</si>
  <si>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</si>
  <si>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</si>
  <si>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</si>
  <si>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</si>
  <si>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</si>
  <si>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
ИМУЩЕСТВА, НАХОДЯЩЕГОСЯ
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</si>
  <si>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</si>
  <si>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000 1 11 05035 10 0000 120</t>
  </si>
  <si>
    <t xml:space="preserve"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 муниципальных автономных учреждений) 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</si>
  <si>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</si>
  <si>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</si>
  <si>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</si>
  <si>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</si>
  <si>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</si>
  <si>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</si>
  <si>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</si>
  <si>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000 2 02 01001 10 0000 151</t>
  </si>
  <si>
    <t>Дотации  на выравнивание бюджетной обеспеченности</t>
  </si>
  <si>
    <t>000 2 02 01003 10 0000 151</t>
  </si>
  <si>
    <t xml:space="preserve">Дотации  бюджетам поселений на поддержку мер по обеспечению сбалансированности бюджетов </t>
  </si>
  <si>
    <t>000 2 02  03003 10 0000 151</t>
  </si>
  <si>
    <t>Субвенции бюджетам поселений на государственную регистрацию актов гражданского состояния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</si>
  <si>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</si>
  <si>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</si>
  <si>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000 2 02 04999 10 0000 151</t>
  </si>
  <si>
    <t>Прочие межбюджетные трансферты, передаваемые бюджетам поселений</t>
  </si>
  <si>
    <t>Утверждено         (руб.)</t>
  </si>
  <si>
    <t>Исполнено            (руб.)</t>
  </si>
  <si>
    <t>000 0 00 00000 00 0000 000</t>
  </si>
  <si>
    <t>000 1 00 00000 00 0000 000</t>
  </si>
  <si>
    <t>Доходы бюджета ИТОГО</t>
  </si>
  <si>
    <t>000 1 01 02000 01 0000 110</t>
  </si>
  <si>
    <t>000 1 01 02021 01 0000 110</t>
  </si>
  <si>
    <t>000  1 06 06013 10 0000 110</t>
  </si>
  <si>
    <t>000 1 08 04020 01 0000 110</t>
  </si>
  <si>
    <t>000 1 11 00000 00 0000 000</t>
  </si>
  <si>
    <t>000 1 17 01050 10 0000 180</t>
  </si>
  <si>
    <t>Невыясненные поступления, зачисляемые в бюджеты поселений</t>
  </si>
  <si>
    <t>ГОСУДАРСТВЕННАЯ ПОШЛИНА</t>
  </si>
  <si>
    <t>Приложение 2</t>
  </si>
  <si>
    <t>653 Администрация сельского поселения Аган</t>
  </si>
  <si>
    <t>182 Межрайонная инспекция Федеральной налоговой  службы №6 по Ханты-Мансийскому автономному округу - Югре</t>
  </si>
  <si>
    <t>040 Администрация Нижневартовского района</t>
  </si>
  <si>
    <t>653 1 08 04020 01 0000 110</t>
  </si>
  <si>
    <t>653 1 11 05035 10 0000 120</t>
  </si>
  <si>
    <t>653 1 17 01050 10 0000 180</t>
  </si>
  <si>
    <t>653 2 02 01001 10 0000 151</t>
  </si>
  <si>
    <t>653 2 02 01003 10 0000 151</t>
  </si>
  <si>
    <t>653 2 02  03003 10 0000 151</t>
  </si>
  <si>
    <t>653 2 02 03015 10 0000 151</t>
  </si>
  <si>
    <t>653 2 02 04999 10 0000 151</t>
  </si>
  <si>
    <t>182 1 06 01030 10 0000 110</t>
  </si>
  <si>
    <t>182  1 06 06013 10 0000 110</t>
  </si>
  <si>
    <t>Всего доходов</t>
  </si>
  <si>
    <t>Наименование</t>
  </si>
  <si>
    <t>Администрация сельского поселения Аган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</si>
  <si>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</si>
  <si>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</si>
  <si>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</si>
  <si>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</si>
  <si>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</si>
  <si>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</si>
  <si>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</si>
  <si>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</si>
  <si>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</si>
  <si>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</si>
  <si>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</si>
  <si>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</si>
  <si>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</si>
  <si>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</si>
  <si>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</si>
  <si>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</si>
  <si>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</si>
  <si>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</si>
  <si>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КУЛЬТУРА И КИНЕМАТОГРАФИЯ</t>
  </si>
  <si>
    <t>Культура</t>
  </si>
  <si>
    <t>Кинематография</t>
  </si>
  <si>
    <t>ФИЗИЧЕСКАЯ КУЛЬТУРА И СПОРТ</t>
  </si>
  <si>
    <t>Физическая культура</t>
  </si>
  <si>
    <t>Коды ведомственной классификации</t>
  </si>
  <si>
    <t>Приложение 3</t>
  </si>
  <si>
    <t>Прочие расходы</t>
  </si>
  <si>
    <t>Раздел</t>
  </si>
  <si>
    <t>Подраздел</t>
  </si>
  <si>
    <t>Целевая статья</t>
  </si>
  <si>
    <t>Вид расхода</t>
  </si>
  <si>
    <t>Культура и кинематография</t>
  </si>
  <si>
    <t>Всего</t>
  </si>
  <si>
    <t>Утверждено            (руб.)</t>
  </si>
  <si>
    <t>Исполнено               (руб.)</t>
  </si>
  <si>
    <t>Приложение 4</t>
  </si>
  <si>
    <t>Приложение 5</t>
  </si>
  <si>
    <t>Наименование видов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</si>
  <si>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</si>
  <si>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</si>
  <si>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рублей</t>
  </si>
  <si>
    <t>653 01 05 00 00 00 0000 000</t>
  </si>
  <si>
    <t>653 01 05 02 00 00 0000 500</t>
  </si>
  <si>
    <t>653 01 05 02 01 00 0000 510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</si>
  <si>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</si>
  <si>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</si>
  <si>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</si>
  <si>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</si>
  <si>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</si>
  <si>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</si>
  <si>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Всего источников внутреннего финансирования дефицита бюджета</t>
  </si>
  <si>
    <t>653 01 05 02 01 10 0000 510</t>
  </si>
  <si>
    <t>653 01 05 02 00 00 0000 600</t>
  </si>
  <si>
    <t>653 01 05 02 01 00 0000 610</t>
  </si>
  <si>
    <t>653 01 05 02 01 10 0000 610</t>
  </si>
  <si>
    <t>Приложение 6</t>
  </si>
  <si>
    <t>Исполнение бюджета сельского поселения Аган по кодам классификации доходов бюджета за 2012 год</t>
  </si>
  <si>
    <t>653 2 19 05000 10 0000 151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</si>
  <si>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</si>
  <si>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653 2 02 02999 10 0000 151</t>
  </si>
  <si>
    <t>Прочие субсидии бюджетам поселений</t>
  </si>
  <si>
    <t>040 1 14 06013 10 0000 430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</si>
  <si>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</si>
  <si>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</si>
  <si>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</si>
  <si>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</si>
  <si>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лиц, взимаемый по ставкам, применяемым к объектам налогообложения, расположенным в границах поселений</t>
  </si>
  <si>
    <t>182 1 01 02010 01 0000 110</t>
  </si>
  <si>
    <t>182 1 01 02030 01 0000 110</t>
  </si>
  <si>
    <t>653 1 16 23052 10 0000 140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</si>
  <si>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</si>
  <si>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653 1 13 02995 10 0000 130</t>
  </si>
  <si>
    <t>Прочие доходы от компенсации затрат бюджетов поселений</t>
  </si>
  <si>
    <t>000 1 01 02030 01 0000 110</t>
  </si>
  <si>
    <t>000 1 14 06013 10 0000 430</t>
  </si>
  <si>
    <t>000 2 19 05000 10 0000 151</t>
  </si>
  <si>
    <t>000 2 02 02999 10 0000 151</t>
  </si>
  <si>
    <t>000 1 13 00000 00 0000 000</t>
  </si>
  <si>
    <t>ПРОЧИЕ ДОХОДЫ ОТ КОМПЕНСАЦИИ ЗАТРАТ</t>
  </si>
  <si>
    <t>000 1 13 02995 10 0000 130</t>
  </si>
  <si>
    <t>000 1 16 00000 00 0000 000</t>
  </si>
  <si>
    <t>000 1 16 23052 10 0000 140</t>
  </si>
  <si>
    <t>ДОХОДЫ ОТ ВОЗМЕЩЕНИЯ УЩЕРБА</t>
  </si>
  <si>
    <t>Доходы от возмещения ущерба при возникновении иных страховых случаев, когда выгодоприобретателями выступают полкчатели средств бюджетов поселений</t>
  </si>
  <si>
    <t>ЦП "Комплексная программа капитального строительства, реконструкции и капитального ремонта объектов на территории НВ района на 2009-2014 годы"</t>
  </si>
  <si>
    <t>Софинансирование ЦП "Модернизация жилищно-коммунального комплекса ХМАО-Югры на 2011-2013 годы"</t>
  </si>
  <si>
    <t>Мероприятия по подготовке объектов жилищно-коммунального хозяйства и социальной сферы к работе в осенне-зимний период</t>
  </si>
  <si>
    <t>Целевая программа "Модернизация и реформирование жилищно-коммунального комплекса Ханты-Мансийского автономного округа-Югры на 2011-2013 годы и на период до 2015 года " в рамках ЦП "Комплексная программа капитального строительства,реконструкции и капитального ремонта объектов на территории Нижневартовского района на 2009-2014 годы "</t>
  </si>
  <si>
    <t>Субвенции на выполнение полномочий государственной регистрации актов гражданского состояния</t>
  </si>
  <si>
    <t>"Дорожное хозяйство"</t>
  </si>
  <si>
    <t xml:space="preserve">Программа ХМАО-Югры "Развитие транспортной системы ХМАО - Югры" на 2011 - 2013 годы и на период до 2015 года подпрограмма "Автомобильные дороги"  </t>
  </si>
  <si>
    <t xml:space="preserve">ЦП "Развитие транспортной системы Нижневартовского района на 2011-2013 годы" </t>
  </si>
  <si>
    <t xml:space="preserve">Софинансирование подпрограммы "Автомобильные дороги" программы "Развитие транспортной системы Ханты-Мансийского автономного округа-Югры на 2011-2013 годы" </t>
  </si>
  <si>
    <t>ЦП «Повышение безопасности дорожного движения на территории Нижневартовского района на 2012-2013 годы»</t>
  </si>
  <si>
    <t>Другие вопросы в области национальной безопасности</t>
  </si>
  <si>
    <t>Дорожное хозяйство</t>
  </si>
  <si>
    <t>Исполнение бюджета сельского поселения Аган по разделам, подразделам классификации расходов бюджета за 2012 год</t>
  </si>
  <si>
    <t>Исполнение бюджета сельского поселения Аган по кодам видов, подвидов доходов, классификации операций сектора государственного управления, относящихся к доходам бюджета за 2012 год</t>
  </si>
  <si>
    <t>040 1 11 05013 10 0000 120</t>
  </si>
  <si>
    <t>653 1 11 09045 10 0000 120</t>
  </si>
  <si>
    <t>Фонд оплаты труда</t>
  </si>
  <si>
    <t>Прочие выплаты</t>
  </si>
  <si>
    <t>Прочие работы, услуги</t>
  </si>
  <si>
    <t>Перечисления другим бюджетам бюджетной системы Российской Федерации</t>
  </si>
  <si>
    <t>Прочая закупка товаров, работ и услугдля государственных (муницмпальных) служб</t>
  </si>
  <si>
    <t>Безвозмездные перечисления государственным и муниципальным организациям</t>
  </si>
  <si>
    <t>2012 год</t>
  </si>
  <si>
    <t>000 1 01 02010 01 0000 110</t>
  </si>
  <si>
    <t>000 1 11 09045 10 0000 120</t>
  </si>
  <si>
    <t>000 1 11 05013 10 0000 120</t>
  </si>
  <si>
    <t>Наказы избирателей</t>
  </si>
  <si>
    <t>Исполнение по  источникам финансирования дефицита бюджета сельского поселения Аган по кодам классификации источников финансирования дефицитов бюджета за 2012 год</t>
  </si>
  <si>
    <t>Исполнение бюджета сельского поселения Аган по ведомственной структуре расходов бюджета за 2012 год</t>
  </si>
  <si>
    <t>Исполнение по источникам финансирования дефицита бюджета сельского поселения Аган по кодам групп, подгрупп, статей, видам источников финансирования дефицитов бюджетов, классификации операций сектора государственного упарвления, относящихся к источникам финансирования дефицитов бюджетов за 2012 год</t>
  </si>
  <si>
    <t>от 23.04.2013 № 09</t>
  </si>
  <si>
    <t>к решению Совета депутатов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</si>
</sst>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"/>
    <numFmt numFmtId="166" formatCode="0000000"/>
    <numFmt numFmtId="167" formatCode="#,##0.00;[Red]\-#,##0.00;0.00"/>
    <numFmt numFmtId="168" formatCode="#,##0.00_ ;[Red]\-#,##0.00\ "/>
    <numFmt numFmtId="169" formatCode="#,##0.0_ ;[Red]\-#,##0.0\ "/>
    <numFmt numFmtId="170" formatCode="000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2" fillId="0" borderId="0" xfId="0" applyFont="1"/>
    <xf numFmtId="0" fontId="3" fillId="0" borderId="0" xfId="1" applyFont="1" applyAlignment="1">
      <alignment horizontal="left"/>
    </xf>
    <xf numFmtId="0" fontId="4" fillId="0" borderId="0" xfId="0" applyFont="1"/>
    <xf numFmtId="0" fontId="5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11" fillId="0" borderId="0" xfId="0" applyFont="1"/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0" fontId="5" fillId="0" borderId="2" xfId="2" applyNumberFormat="1" applyFont="1" applyFill="1" applyBorder="1" applyAlignment="1" applyProtection="1">
      <alignment wrapText="1"/>
      <protection hidden="1"/>
    </xf>
    <xf numFmtId="4" fontId="13" fillId="0" borderId="1" xfId="0" applyNumberFormat="1" applyFont="1" applyFill="1" applyBorder="1"/>
    <xf numFmtId="0" fontId="4" fillId="0" borderId="0" xfId="0" applyFont="1" applyFill="1"/>
    <xf numFmtId="4" fontId="5" fillId="0" borderId="1" xfId="0" applyNumberFormat="1" applyFont="1" applyFill="1" applyBorder="1"/>
    <xf numFmtId="0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3" xfId="2" applyNumberFormat="1" applyFont="1" applyFill="1" applyBorder="1" applyAlignment="1" applyProtection="1">
      <alignment horizontal="center" vertical="top" wrapText="1"/>
      <protection hidden="1"/>
    </xf>
    <xf numFmtId="4" fontId="4" fillId="0" borderId="1" xfId="0" applyNumberFormat="1" applyFont="1" applyFill="1" applyBorder="1"/>
    <xf numFmtId="4" fontId="11" fillId="0" borderId="1" xfId="0" applyNumberFormat="1" applyFont="1" applyBorder="1"/>
    <xf numFmtId="0" fontId="12" fillId="0" borderId="1" xfId="0" applyFont="1" applyFill="1" applyBorder="1" applyAlignment="1">
      <alignment horizontal="center" vertical="top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/>
    <xf numFmtId="49" fontId="5" fillId="0" borderId="13" xfId="2" applyNumberFormat="1" applyFont="1" applyFill="1" applyBorder="1" applyAlignment="1" applyProtection="1">
      <alignment horizontal="center" vertical="top" wrapText="1"/>
      <protection hidden="1"/>
    </xf>
    <xf numFmtId="0" fontId="5" fillId="0" borderId="14" xfId="2" applyNumberFormat="1" applyFont="1" applyFill="1" applyBorder="1" applyAlignment="1" applyProtection="1">
      <alignment wrapText="1"/>
      <protection hidden="1"/>
    </xf>
    <xf numFmtId="4" fontId="5" fillId="0" borderId="15" xfId="0" applyNumberFormat="1" applyFont="1" applyFill="1" applyBorder="1"/>
    <xf numFmtId="0" fontId="5" fillId="0" borderId="15" xfId="0" applyFont="1" applyFill="1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/>
    <xf numFmtId="0" fontId="5" fillId="0" borderId="20" xfId="0" applyFont="1" applyFill="1" applyBorder="1" applyAlignment="1">
      <alignment horizontal="center" vertical="top" wrapText="1"/>
    </xf>
    <xf numFmtId="4" fontId="4" fillId="0" borderId="21" xfId="0" applyNumberFormat="1" applyFont="1" applyFill="1" applyBorder="1"/>
    <xf numFmtId="0" fontId="5" fillId="0" borderId="20" xfId="0" applyFont="1" applyFill="1" applyBorder="1" applyAlignment="1">
      <alignment horizontal="center" vertical="top"/>
    </xf>
    <xf numFmtId="4" fontId="4" fillId="0" borderId="22" xfId="0" applyNumberFormat="1" applyFont="1" applyFill="1" applyBorder="1"/>
    <xf numFmtId="0" fontId="5" fillId="0" borderId="18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 wrapText="1"/>
    </xf>
    <xf numFmtId="4" fontId="5" fillId="0" borderId="22" xfId="0" applyNumberFormat="1" applyFont="1" applyFill="1" applyBorder="1"/>
    <xf numFmtId="4" fontId="6" fillId="0" borderId="8" xfId="0" applyNumberFormat="1" applyFont="1" applyBorder="1" applyAlignment="1">
      <alignment horizontal="center"/>
    </xf>
    <xf numFmtId="167" fontId="16" fillId="0" borderId="1" xfId="3" applyNumberFormat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>
      <alignment horizontal="left"/>
    </xf>
    <xf numFmtId="0" fontId="15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26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27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center" vertical="center"/>
    </xf>
    <xf numFmtId="165" fontId="15" fillId="0" borderId="1" xfId="3" applyNumberFormat="1" applyFont="1" applyFill="1" applyBorder="1" applyAlignment="1" applyProtection="1">
      <alignment horizontal="left" vertical="center"/>
      <protection hidden="1"/>
    </xf>
    <xf numFmtId="166" fontId="15" fillId="0" borderId="1" xfId="3" applyNumberFormat="1" applyFont="1" applyFill="1" applyBorder="1" applyAlignment="1" applyProtection="1">
      <alignment horizontal="left" vertical="center"/>
      <protection hidden="1"/>
    </xf>
    <xf numFmtId="164" fontId="15" fillId="0" borderId="1" xfId="3" applyNumberFormat="1" applyFont="1" applyFill="1" applyBorder="1" applyAlignment="1" applyProtection="1">
      <alignment horizontal="left" vertical="center"/>
      <protection hidden="1"/>
    </xf>
    <xf numFmtId="168" fontId="4" fillId="0" borderId="0" xfId="0" applyNumberFormat="1" applyFont="1" applyFill="1" applyAlignment="1">
      <alignment horizontal="center"/>
    </xf>
    <xf numFmtId="167" fontId="15" fillId="0" borderId="1" xfId="3" applyNumberFormat="1" applyFont="1" applyFill="1" applyBorder="1" applyAlignment="1" applyProtection="1">
      <alignment horizontal="left" vertical="center"/>
      <protection hidden="1"/>
    </xf>
    <xf numFmtId="165" fontId="16" fillId="0" borderId="1" xfId="3" applyNumberFormat="1" applyFont="1" applyFill="1" applyBorder="1" applyAlignment="1" applyProtection="1">
      <alignment horizontal="left" vertical="center"/>
      <protection hidden="1"/>
    </xf>
    <xf numFmtId="166" fontId="16" fillId="0" borderId="1" xfId="3" applyNumberFormat="1" applyFont="1" applyFill="1" applyBorder="1" applyAlignment="1" applyProtection="1">
      <alignment horizontal="left" vertical="center"/>
      <protection hidden="1"/>
    </xf>
    <xf numFmtId="164" fontId="16" fillId="0" borderId="1" xfId="3" applyNumberFormat="1" applyFont="1" applyFill="1" applyBorder="1" applyAlignment="1" applyProtection="1">
      <alignment horizontal="left" vertical="center"/>
      <protection hidden="1"/>
    </xf>
    <xf numFmtId="168" fontId="2" fillId="0" borderId="0" xfId="0" applyNumberFormat="1" applyFont="1" applyFill="1"/>
    <xf numFmtId="168" fontId="11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5" fillId="0" borderId="9" xfId="3" applyNumberFormat="1" applyFont="1" applyFill="1" applyBorder="1" applyAlignment="1" applyProtection="1">
      <alignment horizontal="center" vertical="center"/>
      <protection hidden="1"/>
    </xf>
    <xf numFmtId="0" fontId="15" fillId="0" borderId="16" xfId="3" applyNumberFormat="1" applyFont="1" applyFill="1" applyBorder="1" applyAlignment="1" applyProtection="1">
      <alignment horizontal="center" vertical="center"/>
      <protection hidden="1"/>
    </xf>
    <xf numFmtId="0" fontId="15" fillId="0" borderId="17" xfId="3" applyNumberFormat="1" applyFont="1" applyFill="1" applyBorder="1" applyAlignment="1" applyProtection="1">
      <alignment horizontal="center" vertical="center"/>
      <protection hidden="1"/>
    </xf>
    <xf numFmtId="164" fontId="15" fillId="0" borderId="20" xfId="3" applyNumberFormat="1" applyFont="1" applyFill="1" applyBorder="1" applyAlignment="1" applyProtection="1">
      <alignment horizontal="left" vertical="center" wrapText="1"/>
      <protection hidden="1"/>
    </xf>
    <xf numFmtId="164" fontId="16" fillId="0" borderId="20" xfId="3" applyNumberFormat="1" applyFont="1" applyFill="1" applyBorder="1" applyAlignment="1" applyProtection="1">
      <alignment horizontal="left" vertical="center" wrapText="1"/>
      <protection hidden="1"/>
    </xf>
    <xf numFmtId="167" fontId="16" fillId="0" borderId="21" xfId="3" applyNumberFormat="1" applyFont="1" applyFill="1" applyBorder="1" applyAlignment="1" applyProtection="1">
      <alignment horizontal="left" vertical="center"/>
      <protection hidden="1"/>
    </xf>
    <xf numFmtId="165" fontId="16" fillId="0" borderId="33" xfId="3" applyNumberFormat="1" applyFont="1" applyFill="1" applyBorder="1" applyAlignment="1" applyProtection="1">
      <alignment horizontal="left" vertical="center"/>
      <protection hidden="1"/>
    </xf>
    <xf numFmtId="166" fontId="16" fillId="0" borderId="33" xfId="3" applyNumberFormat="1" applyFont="1" applyFill="1" applyBorder="1" applyAlignment="1" applyProtection="1">
      <alignment horizontal="left" vertical="center"/>
      <protection hidden="1"/>
    </xf>
    <xf numFmtId="164" fontId="16" fillId="0" borderId="33" xfId="3" applyNumberFormat="1" applyFont="1" applyFill="1" applyBorder="1" applyAlignment="1" applyProtection="1">
      <alignment horizontal="left" vertical="center"/>
      <protection hidden="1"/>
    </xf>
    <xf numFmtId="167" fontId="16" fillId="0" borderId="33" xfId="3" applyNumberFormat="1" applyFont="1" applyFill="1" applyBorder="1" applyAlignment="1" applyProtection="1">
      <alignment horizontal="left" vertical="center"/>
      <protection hidden="1"/>
    </xf>
    <xf numFmtId="167" fontId="16" fillId="0" borderId="24" xfId="3" applyNumberFormat="1" applyFont="1" applyFill="1" applyBorder="1" applyAlignment="1" applyProtection="1">
      <alignment horizontal="left" vertical="center"/>
      <protection hidden="1"/>
    </xf>
    <xf numFmtId="164" fontId="13" fillId="0" borderId="6" xfId="3" applyNumberFormat="1" applyFont="1" applyFill="1" applyBorder="1" applyAlignment="1" applyProtection="1">
      <alignment horizontal="left" vertical="center" wrapText="1"/>
      <protection hidden="1"/>
    </xf>
    <xf numFmtId="165" fontId="13" fillId="0" borderId="7" xfId="3" applyNumberFormat="1" applyFont="1" applyFill="1" applyBorder="1" applyAlignment="1" applyProtection="1">
      <alignment horizontal="left" vertical="center"/>
      <protection hidden="1"/>
    </xf>
    <xf numFmtId="166" fontId="13" fillId="0" borderId="7" xfId="3" applyNumberFormat="1" applyFont="1" applyFill="1" applyBorder="1" applyAlignment="1" applyProtection="1">
      <alignment horizontal="left" vertical="center"/>
      <protection hidden="1"/>
    </xf>
    <xf numFmtId="164" fontId="13" fillId="0" borderId="7" xfId="3" applyNumberFormat="1" applyFont="1" applyFill="1" applyBorder="1" applyAlignment="1" applyProtection="1">
      <alignment horizontal="left" vertical="center"/>
      <protection hidden="1"/>
    </xf>
    <xf numFmtId="40" fontId="13" fillId="0" borderId="7" xfId="3" applyNumberFormat="1" applyFont="1" applyFill="1" applyBorder="1" applyAlignment="1" applyProtection="1">
      <alignment horizontal="left" vertical="center"/>
      <protection hidden="1"/>
    </xf>
    <xf numFmtId="164" fontId="15" fillId="3" borderId="18" xfId="3" applyNumberFormat="1" applyFont="1" applyFill="1" applyBorder="1" applyAlignment="1" applyProtection="1">
      <alignment horizontal="left" vertical="center" wrapText="1"/>
      <protection hidden="1"/>
    </xf>
    <xf numFmtId="165" fontId="15" fillId="3" borderId="5" xfId="3" applyNumberFormat="1" applyFont="1" applyFill="1" applyBorder="1" applyAlignment="1" applyProtection="1">
      <alignment horizontal="left" vertical="center"/>
      <protection hidden="1"/>
    </xf>
    <xf numFmtId="166" fontId="15" fillId="3" borderId="5" xfId="3" applyNumberFormat="1" applyFont="1" applyFill="1" applyBorder="1" applyAlignment="1" applyProtection="1">
      <alignment horizontal="left" vertical="center"/>
      <protection hidden="1"/>
    </xf>
    <xf numFmtId="164" fontId="15" fillId="3" borderId="5" xfId="3" applyNumberFormat="1" applyFont="1" applyFill="1" applyBorder="1" applyAlignment="1" applyProtection="1">
      <alignment horizontal="left" vertical="center"/>
      <protection hidden="1"/>
    </xf>
    <xf numFmtId="167" fontId="15" fillId="3" borderId="5" xfId="3" applyNumberFormat="1" applyFont="1" applyFill="1" applyBorder="1" applyAlignment="1" applyProtection="1">
      <alignment horizontal="left" vertical="center"/>
      <protection hidden="1"/>
    </xf>
    <xf numFmtId="167" fontId="15" fillId="3" borderId="19" xfId="3" applyNumberFormat="1" applyFont="1" applyFill="1" applyBorder="1" applyAlignment="1" applyProtection="1">
      <alignment horizontal="left" vertical="center"/>
      <protection hidden="1"/>
    </xf>
    <xf numFmtId="0" fontId="2" fillId="3" borderId="0" xfId="0" applyFont="1" applyFill="1"/>
    <xf numFmtId="164" fontId="15" fillId="3" borderId="20" xfId="3" applyNumberFormat="1" applyFont="1" applyFill="1" applyBorder="1" applyAlignment="1" applyProtection="1">
      <alignment horizontal="left" vertical="center" wrapText="1"/>
      <protection hidden="1"/>
    </xf>
    <xf numFmtId="165" fontId="15" fillId="3" borderId="1" xfId="3" applyNumberFormat="1" applyFont="1" applyFill="1" applyBorder="1" applyAlignment="1" applyProtection="1">
      <alignment horizontal="left" vertical="center"/>
      <protection hidden="1"/>
    </xf>
    <xf numFmtId="166" fontId="15" fillId="3" borderId="1" xfId="3" applyNumberFormat="1" applyFont="1" applyFill="1" applyBorder="1" applyAlignment="1" applyProtection="1">
      <alignment horizontal="left" vertical="center"/>
      <protection hidden="1"/>
    </xf>
    <xf numFmtId="164" fontId="15" fillId="3" borderId="1" xfId="3" applyNumberFormat="1" applyFont="1" applyFill="1" applyBorder="1" applyAlignment="1" applyProtection="1">
      <alignment horizontal="left" vertical="center"/>
      <protection hidden="1"/>
    </xf>
    <xf numFmtId="167" fontId="15" fillId="3" borderId="1" xfId="3" applyNumberFormat="1" applyFont="1" applyFill="1" applyBorder="1" applyAlignment="1" applyProtection="1">
      <alignment horizontal="left" vertical="center"/>
      <protection hidden="1"/>
    </xf>
    <xf numFmtId="167" fontId="15" fillId="3" borderId="21" xfId="3" applyNumberFormat="1" applyFont="1" applyFill="1" applyBorder="1" applyAlignment="1" applyProtection="1">
      <alignment horizontal="left" vertical="center"/>
      <protection hidden="1"/>
    </xf>
    <xf numFmtId="0" fontId="5" fillId="0" borderId="0" xfId="3" applyFont="1" applyAlignment="1">
      <alignment horizontal="center"/>
    </xf>
    <xf numFmtId="0" fontId="5" fillId="0" borderId="0" xfId="3" applyFont="1"/>
    <xf numFmtId="169" fontId="5" fillId="0" borderId="0" xfId="3" applyNumberFormat="1" applyFont="1"/>
    <xf numFmtId="4" fontId="13" fillId="3" borderId="1" xfId="3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4" fontId="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/>
    <xf numFmtId="165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165" fontId="13" fillId="3" borderId="1" xfId="3" applyNumberFormat="1" applyFont="1" applyFill="1" applyBorder="1" applyAlignment="1" applyProtection="1">
      <alignment horizontal="center" vertical="center"/>
      <protection hidden="1"/>
    </xf>
    <xf numFmtId="165" fontId="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22" fillId="0" borderId="0" xfId="3" applyFont="1"/>
    <xf numFmtId="0" fontId="17" fillId="0" borderId="0" xfId="0" applyFont="1"/>
    <xf numFmtId="0" fontId="2" fillId="0" borderId="0" xfId="0" applyFont="1" applyAlignment="1">
      <alignment horizontal="right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3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3" fillId="3" borderId="20" xfId="3" applyNumberFormat="1" applyFont="1" applyFill="1" applyBorder="1" applyAlignment="1" applyProtection="1">
      <alignment wrapText="1"/>
      <protection hidden="1"/>
    </xf>
    <xf numFmtId="4" fontId="13" fillId="3" borderId="2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20" xfId="3" applyNumberFormat="1" applyFont="1" applyFill="1" applyBorder="1" applyAlignment="1" applyProtection="1">
      <alignment wrapText="1"/>
      <protection hidden="1"/>
    </xf>
    <xf numFmtId="4" fontId="5" fillId="0" borderId="21" xfId="3" applyNumberFormat="1" applyFont="1" applyFill="1" applyBorder="1" applyAlignment="1" applyProtection="1">
      <alignment horizontal="center" vertical="center" wrapText="1"/>
      <protection hidden="1"/>
    </xf>
    <xf numFmtId="4" fontId="5" fillId="2" borderId="21" xfId="3" applyNumberFormat="1" applyFont="1" applyFill="1" applyBorder="1" applyAlignment="1" applyProtection="1">
      <alignment horizontal="center" vertical="center" wrapText="1"/>
      <protection hidden="1"/>
    </xf>
    <xf numFmtId="4" fontId="21" fillId="3" borderId="33" xfId="3" applyNumberFormat="1" applyFont="1" applyFill="1" applyBorder="1" applyAlignment="1" applyProtection="1">
      <alignment horizontal="center" vertical="center"/>
      <protection hidden="1"/>
    </xf>
    <xf numFmtId="4" fontId="21" fillId="3" borderId="24" xfId="3" applyNumberFormat="1" applyFont="1" applyFill="1" applyBorder="1" applyAlignment="1" applyProtection="1">
      <alignment horizontal="center" vertical="center"/>
      <protection hidden="1"/>
    </xf>
    <xf numFmtId="0" fontId="13" fillId="3" borderId="18" xfId="3" applyNumberFormat="1" applyFont="1" applyFill="1" applyBorder="1" applyAlignment="1" applyProtection="1">
      <alignment wrapText="1"/>
      <protection hidden="1"/>
    </xf>
    <xf numFmtId="165" fontId="13" fillId="3" borderId="5" xfId="3" applyNumberFormat="1" applyFont="1" applyFill="1" applyBorder="1" applyAlignment="1" applyProtection="1">
      <alignment horizontal="center"/>
      <protection hidden="1"/>
    </xf>
    <xf numFmtId="4" fontId="13" fillId="3" borderId="5" xfId="3" applyNumberFormat="1" applyFont="1" applyFill="1" applyBorder="1" applyAlignment="1" applyProtection="1">
      <alignment horizontal="center" vertical="center" wrapText="1"/>
      <protection hidden="1"/>
    </xf>
    <xf numFmtId="4" fontId="13" fillId="3" borderId="19" xfId="3" applyNumberFormat="1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5" fillId="0" borderId="2" xfId="2" applyNumberFormat="1" applyFont="1" applyFill="1" applyBorder="1" applyAlignment="1" applyProtection="1">
      <alignment vertical="center" wrapText="1"/>
      <protection hidden="1"/>
    </xf>
    <xf numFmtId="49" fontId="5" fillId="0" borderId="1" xfId="2" applyNumberFormat="1" applyFont="1" applyFill="1" applyBorder="1" applyAlignment="1" applyProtection="1">
      <alignment horizontal="center" vertical="top" wrapText="1"/>
      <protection hidden="1"/>
    </xf>
    <xf numFmtId="0" fontId="5" fillId="0" borderId="1" xfId="2" applyNumberFormat="1" applyFont="1" applyFill="1" applyBorder="1" applyAlignment="1" applyProtection="1">
      <alignment vertical="center" wrapText="1"/>
      <protection hidden="1"/>
    </xf>
    <xf numFmtId="0" fontId="5" fillId="0" borderId="1" xfId="2" applyNumberFormat="1" applyFont="1" applyFill="1" applyBorder="1" applyAlignment="1" applyProtection="1">
      <alignment wrapText="1"/>
      <protection hidden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" fillId="0" borderId="10" xfId="0" applyNumberFormat="1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1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5" fillId="0" borderId="10" xfId="3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5" fillId="0" borderId="28" xfId="3" applyNumberFormat="1" applyFont="1" applyFill="1" applyBorder="1" applyAlignment="1" applyProtection="1">
      <alignment horizontal="center" vertical="center"/>
      <protection hidden="1"/>
    </xf>
    <xf numFmtId="0" fontId="15" fillId="0" borderId="29" xfId="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1" fillId="3" borderId="34" xfId="3" applyNumberFormat="1" applyFont="1" applyFill="1" applyBorder="1" applyAlignment="1" applyProtection="1">
      <alignment horizontal="right" wrapText="1"/>
      <protection hidden="1"/>
    </xf>
    <xf numFmtId="0" fontId="18" fillId="0" borderId="35" xfId="0" applyFont="1" applyBorder="1" applyAlignment="1">
      <alignment horizontal="right" wrapText="1"/>
    </xf>
    <xf numFmtId="0" fontId="18" fillId="0" borderId="36" xfId="0" applyFont="1" applyBorder="1" applyAlignment="1">
      <alignment horizontal="right" wrapText="1"/>
    </xf>
    <xf numFmtId="0" fontId="17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2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7" fillId="0" borderId="0" xfId="0" applyFont="1" applyFill="1" applyAlignment="1">
      <alignment wrapText="1"/>
    </xf>
    <xf numFmtId="0" fontId="17" fillId="0" borderId="0" xfId="0" applyFont="1" applyAlignment="1"/>
    <xf numFmtId="0" fontId="19" fillId="0" borderId="0" xfId="0" applyFont="1" applyAlignment="1"/>
    <xf numFmtId="0" fontId="20" fillId="0" borderId="7" xfId="0" applyFont="1" applyBorder="1" applyAlignment="1">
      <alignment horizontal="center" vertical="center"/>
    </xf>
    <xf numFmtId="0" fontId="17" fillId="0" borderId="33" xfId="0" applyFont="1" applyFill="1" applyBorder="1" applyAlignment="1">
      <alignment horizontal="left" wrapText="1"/>
    </xf>
    <xf numFmtId="0" fontId="19" fillId="0" borderId="33" xfId="0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Alignment="1"/>
  </cellXfs>
  <cellStyles count="4">
    <cellStyle name="Обычный" xfId="0" builtinId="0"/>
    <cellStyle name="Обычный 2" xfId="3"/>
    <cellStyle name="Обычный 4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>
      <selection activeCell="E5" sqref="E5"/>
    </sheetView>
  </sheetViews>
  <sheetFormatPr defaultRowHeight="12.75"/>
  <cols>
    <col min="1" max="1" width="26.28515625" style="3" customWidth="1"/>
    <col min="2" max="2" width="49.42578125" style="3" customWidth="1"/>
    <col min="3" max="3" width="18.28515625" style="3" customWidth="1"/>
    <col min="4" max="4" width="18" style="3" customWidth="1"/>
    <col min="5" max="16384" width="9.140625" style="3"/>
  </cols>
  <sheetData>
    <row r="1" spans="1:4" ht="15.75">
      <c r="C1" s="2" t="s">
        <v>0</v>
      </c>
      <c r="D1" s="5"/>
    </row>
    <row r="2" spans="1:4" ht="15.75">
      <c r="C2" s="2" t="s">
        <v>183</v>
      </c>
      <c r="D2" s="5"/>
    </row>
    <row r="3" spans="1:4" ht="15.75">
      <c r="C3" s="2" t="s">
        <v>1</v>
      </c>
      <c r="D3" s="5"/>
    </row>
    <row r="4" spans="1:4" ht="15.75">
      <c r="C4" s="2" t="s">
        <v>182</v>
      </c>
    </row>
    <row r="5" spans="1:4">
      <c r="C5" s="4"/>
    </row>
    <row r="6" spans="1:4" ht="36" customHeight="1">
      <c r="A6" s="145" t="s">
        <v>124</v>
      </c>
      <c r="B6" s="146"/>
      <c r="C6" s="146"/>
      <c r="D6" s="146"/>
    </row>
    <row r="7" spans="1:4" s="1" customFormat="1" ht="15.75" thickBot="1"/>
    <row r="8" spans="1:4" s="16" customFormat="1" ht="32.25" customHeight="1" thickBot="1">
      <c r="A8" s="27" t="s">
        <v>2</v>
      </c>
      <c r="B8" s="28" t="s">
        <v>3</v>
      </c>
      <c r="C8" s="28" t="s">
        <v>39</v>
      </c>
      <c r="D8" s="29" t="s">
        <v>40</v>
      </c>
    </row>
    <row r="9" spans="1:4" ht="12" customHeight="1" thickBot="1">
      <c r="A9" s="37">
        <v>1</v>
      </c>
      <c r="B9" s="30">
        <v>2</v>
      </c>
      <c r="C9" s="30">
        <v>3</v>
      </c>
      <c r="D9" s="38">
        <v>4</v>
      </c>
    </row>
    <row r="10" spans="1:4" s="8" customFormat="1" ht="15" customHeight="1" thickBot="1">
      <c r="A10" s="147" t="s">
        <v>53</v>
      </c>
      <c r="B10" s="148"/>
      <c r="C10" s="148"/>
      <c r="D10" s="149"/>
    </row>
    <row r="11" spans="1:4" s="13" customFormat="1" ht="66" customHeight="1">
      <c r="A11" s="39" t="s">
        <v>56</v>
      </c>
      <c r="B11" s="31" t="s">
        <v>17</v>
      </c>
      <c r="C11" s="32">
        <v>4400</v>
      </c>
      <c r="D11" s="40">
        <v>3600</v>
      </c>
    </row>
    <row r="12" spans="1:4" s="13" customFormat="1" ht="53.25" customHeight="1">
      <c r="A12" s="41" t="s">
        <v>57</v>
      </c>
      <c r="B12" s="10" t="s">
        <v>21</v>
      </c>
      <c r="C12" s="14">
        <v>32800</v>
      </c>
      <c r="D12" s="42">
        <v>32826.120000000003</v>
      </c>
    </row>
    <row r="13" spans="1:4" s="13" customFormat="1" ht="53.25" customHeight="1">
      <c r="A13" s="41" t="s">
        <v>167</v>
      </c>
      <c r="B13" s="10" t="s">
        <v>21</v>
      </c>
      <c r="C13" s="14">
        <v>9400</v>
      </c>
      <c r="D13" s="42">
        <v>0</v>
      </c>
    </row>
    <row r="14" spans="1:4" s="13" customFormat="1" ht="25.5">
      <c r="A14" s="41" t="s">
        <v>139</v>
      </c>
      <c r="B14" s="10" t="s">
        <v>140</v>
      </c>
      <c r="C14" s="14">
        <v>71000</v>
      </c>
      <c r="D14" s="42">
        <v>70998.37</v>
      </c>
    </row>
    <row r="15" spans="1:4" s="13" customFormat="1" ht="38.25">
      <c r="A15" s="41" t="s">
        <v>137</v>
      </c>
      <c r="B15" s="10" t="s">
        <v>138</v>
      </c>
      <c r="C15" s="14">
        <v>0</v>
      </c>
      <c r="D15" s="42">
        <v>1199888</v>
      </c>
    </row>
    <row r="16" spans="1:4" s="13" customFormat="1" ht="27" customHeight="1">
      <c r="A16" s="41" t="s">
        <v>58</v>
      </c>
      <c r="B16" s="10" t="s">
        <v>50</v>
      </c>
      <c r="C16" s="14">
        <v>0</v>
      </c>
      <c r="D16" s="42">
        <v>-5594.52</v>
      </c>
    </row>
    <row r="17" spans="1:4" s="13" customFormat="1" ht="15" customHeight="1">
      <c r="A17" s="43" t="s">
        <v>59</v>
      </c>
      <c r="B17" s="10" t="s">
        <v>30</v>
      </c>
      <c r="C17" s="14">
        <v>3794100</v>
      </c>
      <c r="D17" s="42">
        <v>3794100</v>
      </c>
    </row>
    <row r="18" spans="1:4" s="13" customFormat="1" ht="15" customHeight="1">
      <c r="A18" s="43" t="s">
        <v>127</v>
      </c>
      <c r="B18" s="10" t="s">
        <v>128</v>
      </c>
      <c r="C18" s="14">
        <v>0</v>
      </c>
      <c r="D18" s="42">
        <v>92504.320000000007</v>
      </c>
    </row>
    <row r="19" spans="1:4" s="13" customFormat="1" ht="27" customHeight="1">
      <c r="A19" s="43" t="s">
        <v>60</v>
      </c>
      <c r="B19" s="10" t="s">
        <v>32</v>
      </c>
      <c r="C19" s="14">
        <v>62622894.539999999</v>
      </c>
      <c r="D19" s="42">
        <v>54680991.210000001</v>
      </c>
    </row>
    <row r="20" spans="1:4" s="13" customFormat="1" ht="27.75" customHeight="1">
      <c r="A20" s="23" t="s">
        <v>61</v>
      </c>
      <c r="B20" s="11" t="s">
        <v>34</v>
      </c>
      <c r="C20" s="14">
        <v>17100</v>
      </c>
      <c r="D20" s="42">
        <v>17100</v>
      </c>
    </row>
    <row r="21" spans="1:4" s="13" customFormat="1" ht="40.5" customHeight="1">
      <c r="A21" s="23" t="s">
        <v>62</v>
      </c>
      <c r="B21" s="11" t="s">
        <v>36</v>
      </c>
      <c r="C21" s="14">
        <v>210100</v>
      </c>
      <c r="D21" s="42">
        <v>210100</v>
      </c>
    </row>
    <row r="22" spans="1:4" s="13" customFormat="1" ht="25.5">
      <c r="A22" s="33" t="s">
        <v>63</v>
      </c>
      <c r="B22" s="34" t="s">
        <v>38</v>
      </c>
      <c r="C22" s="35">
        <v>188600</v>
      </c>
      <c r="D22" s="44">
        <v>188068</v>
      </c>
    </row>
    <row r="23" spans="1:4" s="13" customFormat="1" ht="39" thickBot="1">
      <c r="A23" s="33" t="s">
        <v>125</v>
      </c>
      <c r="B23" s="34" t="s">
        <v>126</v>
      </c>
      <c r="C23" s="35">
        <v>0</v>
      </c>
      <c r="D23" s="44">
        <v>-717.17</v>
      </c>
    </row>
    <row r="24" spans="1:4" s="8" customFormat="1" ht="15" customHeight="1" thickBot="1">
      <c r="A24" s="147" t="s">
        <v>55</v>
      </c>
      <c r="B24" s="148"/>
      <c r="C24" s="148"/>
      <c r="D24" s="149"/>
    </row>
    <row r="25" spans="1:4" s="13" customFormat="1" ht="78.75" customHeight="1">
      <c r="A25" s="45" t="s">
        <v>166</v>
      </c>
      <c r="B25" s="31" t="s">
        <v>19</v>
      </c>
      <c r="C25" s="32">
        <v>33500</v>
      </c>
      <c r="D25" s="40">
        <v>32538.13</v>
      </c>
    </row>
    <row r="26" spans="1:4" s="13" customFormat="1" ht="40.5" customHeight="1" thickBot="1">
      <c r="A26" s="46" t="s">
        <v>129</v>
      </c>
      <c r="B26" s="36" t="s">
        <v>24</v>
      </c>
      <c r="C26" s="35">
        <v>2100</v>
      </c>
      <c r="D26" s="44">
        <v>2104.69</v>
      </c>
    </row>
    <row r="27" spans="1:4" s="8" customFormat="1" ht="38.25" customHeight="1" thickBot="1">
      <c r="A27" s="147" t="s">
        <v>54</v>
      </c>
      <c r="B27" s="148"/>
      <c r="C27" s="148"/>
      <c r="D27" s="149"/>
    </row>
    <row r="28" spans="1:4" s="8" customFormat="1" ht="63.75">
      <c r="A28" s="21" t="s">
        <v>135</v>
      </c>
      <c r="B28" s="10" t="s">
        <v>131</v>
      </c>
      <c r="C28" s="14">
        <v>953400</v>
      </c>
      <c r="D28" s="24">
        <v>1017810.44</v>
      </c>
    </row>
    <row r="29" spans="1:4" s="8" customFormat="1" ht="102">
      <c r="A29" s="21" t="s">
        <v>130</v>
      </c>
      <c r="B29" s="10" t="s">
        <v>132</v>
      </c>
      <c r="C29" s="14">
        <v>100</v>
      </c>
      <c r="D29" s="24">
        <v>100</v>
      </c>
    </row>
    <row r="30" spans="1:4" s="8" customFormat="1" ht="38.25">
      <c r="A30" s="21" t="s">
        <v>136</v>
      </c>
      <c r="B30" s="10" t="s">
        <v>133</v>
      </c>
      <c r="C30" s="14">
        <v>700</v>
      </c>
      <c r="D30" s="24">
        <v>723.76</v>
      </c>
    </row>
    <row r="31" spans="1:4" s="8" customFormat="1" ht="38.25">
      <c r="A31" s="21" t="s">
        <v>64</v>
      </c>
      <c r="B31" s="10" t="s">
        <v>134</v>
      </c>
      <c r="C31" s="14">
        <v>36500</v>
      </c>
      <c r="D31" s="24">
        <v>35982.26</v>
      </c>
    </row>
    <row r="32" spans="1:4" s="13" customFormat="1" ht="54" customHeight="1" thickBot="1">
      <c r="A32" s="47" t="s">
        <v>65</v>
      </c>
      <c r="B32" s="36" t="s">
        <v>15</v>
      </c>
      <c r="C32" s="35">
        <v>400</v>
      </c>
      <c r="D32" s="48">
        <v>436.9</v>
      </c>
    </row>
    <row r="33" spans="1:4" s="6" customFormat="1" ht="16.5" thickBot="1">
      <c r="A33" s="150" t="s">
        <v>66</v>
      </c>
      <c r="B33" s="151"/>
      <c r="C33" s="49">
        <f>SUM(C11:C23)+SUM(C25:C26)+SUM(C28:C32)</f>
        <v>67977094.539999992</v>
      </c>
      <c r="D33" s="49">
        <f>SUM(D11:D23)+SUM(D25:D26)+SUM(D28:D32)</f>
        <v>61373560.509999998</v>
      </c>
    </row>
  </sheetData>
  <mergeCells count="5">
    <mergeCell ref="A6:D6"/>
    <mergeCell ref="A10:D10"/>
    <mergeCell ref="A24:D24"/>
    <mergeCell ref="A27:D27"/>
    <mergeCell ref="A33:B33"/>
  </mergeCells>
  <pageMargins left="1.4" right="0.70866141732283472" top="0.74803149606299213" bottom="0.74803149606299213" header="0.31496062992125984" footer="0.31496062992125984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>
      <selection activeCell="A6" sqref="A6:D6"/>
    </sheetView>
  </sheetViews>
  <sheetFormatPr defaultRowHeight="15"/>
  <cols>
    <col min="1" max="1" width="22.28515625" style="1" customWidth="1"/>
    <col min="2" max="2" width="53.42578125" style="1" customWidth="1"/>
    <col min="3" max="3" width="18.140625" style="1" customWidth="1"/>
    <col min="4" max="4" width="18" style="1" customWidth="1"/>
    <col min="5" max="16384" width="9.140625" style="1"/>
  </cols>
  <sheetData>
    <row r="1" spans="1:8" ht="15.75">
      <c r="C1" s="2" t="s">
        <v>52</v>
      </c>
    </row>
    <row r="2" spans="1:8" ht="15.75">
      <c r="C2" s="2" t="s">
        <v>183</v>
      </c>
    </row>
    <row r="3" spans="1:8" ht="15.75">
      <c r="C3" s="2" t="s">
        <v>1</v>
      </c>
    </row>
    <row r="4" spans="1:8" ht="15.75">
      <c r="C4" s="2" t="s">
        <v>182</v>
      </c>
    </row>
    <row r="6" spans="1:8" ht="57" customHeight="1">
      <c r="A6" s="145" t="s">
        <v>165</v>
      </c>
      <c r="B6" s="145"/>
      <c r="C6" s="145"/>
      <c r="D6" s="145"/>
    </row>
    <row r="8" spans="1:8" s="16" customFormat="1" ht="32.25" customHeight="1">
      <c r="A8" s="15" t="s">
        <v>2</v>
      </c>
      <c r="B8" s="15" t="s">
        <v>3</v>
      </c>
      <c r="C8" s="15" t="s">
        <v>39</v>
      </c>
      <c r="D8" s="15" t="s">
        <v>40</v>
      </c>
    </row>
    <row r="9" spans="1:8" s="3" customFormat="1" ht="12" customHeight="1">
      <c r="A9" s="7">
        <v>1</v>
      </c>
      <c r="B9" s="7">
        <v>2</v>
      </c>
      <c r="C9" s="7">
        <v>3</v>
      </c>
      <c r="D9" s="7">
        <v>4</v>
      </c>
    </row>
    <row r="10" spans="1:8" s="8" customFormat="1" ht="15" customHeight="1">
      <c r="A10" s="17" t="s">
        <v>41</v>
      </c>
      <c r="B10" s="137" t="s">
        <v>43</v>
      </c>
      <c r="C10" s="25">
        <f>C11+C35</f>
        <v>67977094.539999992</v>
      </c>
      <c r="D10" s="25">
        <f>D11+D35</f>
        <v>61373560.509999998</v>
      </c>
    </row>
    <row r="11" spans="1:8" s="3" customFormat="1" ht="15" customHeight="1">
      <c r="A11" s="18" t="s">
        <v>42</v>
      </c>
      <c r="B11" s="138" t="s">
        <v>4</v>
      </c>
      <c r="C11" s="12">
        <f>C12+C16+C21+C23+C27+C29+C31+C33</f>
        <v>1144300</v>
      </c>
      <c r="D11" s="12">
        <f>D12+D16+D21+D23+D27+D29+D31+D33</f>
        <v>2391414.15</v>
      </c>
      <c r="E11" s="13"/>
      <c r="F11" s="13"/>
      <c r="G11" s="13"/>
      <c r="H11" s="13"/>
    </row>
    <row r="12" spans="1:8" s="13" customFormat="1" ht="15" customHeight="1">
      <c r="A12" s="19" t="s">
        <v>44</v>
      </c>
      <c r="B12" s="138" t="s">
        <v>5</v>
      </c>
      <c r="C12" s="12">
        <f>SUM(C13:C15)</f>
        <v>954200</v>
      </c>
      <c r="D12" s="12">
        <f>SUM(D13:D15)</f>
        <v>1018634.2</v>
      </c>
    </row>
    <row r="13" spans="1:8" s="8" customFormat="1" ht="63.75">
      <c r="A13" s="21" t="s">
        <v>175</v>
      </c>
      <c r="B13" s="10" t="s">
        <v>131</v>
      </c>
      <c r="C13" s="14">
        <v>953400</v>
      </c>
      <c r="D13" s="24">
        <v>1017810.44</v>
      </c>
    </row>
    <row r="14" spans="1:8" s="13" customFormat="1" ht="78" customHeight="1">
      <c r="A14" s="21" t="s">
        <v>45</v>
      </c>
      <c r="B14" s="139" t="s">
        <v>6</v>
      </c>
      <c r="C14" s="14">
        <v>100</v>
      </c>
      <c r="D14" s="24">
        <v>100</v>
      </c>
    </row>
    <row r="15" spans="1:8" s="8" customFormat="1" ht="38.25">
      <c r="A15" s="21" t="s">
        <v>141</v>
      </c>
      <c r="B15" s="10" t="s">
        <v>133</v>
      </c>
      <c r="C15" s="14">
        <v>700</v>
      </c>
      <c r="D15" s="24">
        <v>723.76</v>
      </c>
    </row>
    <row r="16" spans="1:8" s="13" customFormat="1" ht="15" customHeight="1">
      <c r="A16" s="19" t="s">
        <v>7</v>
      </c>
      <c r="B16" s="138" t="s">
        <v>8</v>
      </c>
      <c r="C16" s="12">
        <f>C17+C19</f>
        <v>36900</v>
      </c>
      <c r="D16" s="12">
        <f>D17+D19</f>
        <v>36419.160000000003</v>
      </c>
    </row>
    <row r="17" spans="1:4" s="13" customFormat="1" ht="15" customHeight="1">
      <c r="A17" s="19" t="s">
        <v>9</v>
      </c>
      <c r="B17" s="138" t="s">
        <v>10</v>
      </c>
      <c r="C17" s="12">
        <f>SUM(C18:C18)</f>
        <v>36500</v>
      </c>
      <c r="D17" s="12">
        <f>SUM(D18:D18)</f>
        <v>35982.26</v>
      </c>
    </row>
    <row r="18" spans="1:4" s="13" customFormat="1" ht="40.5" customHeight="1">
      <c r="A18" s="21" t="s">
        <v>11</v>
      </c>
      <c r="B18" s="139" t="s">
        <v>12</v>
      </c>
      <c r="C18" s="14">
        <v>36500</v>
      </c>
      <c r="D18" s="24">
        <v>35982.26</v>
      </c>
    </row>
    <row r="19" spans="1:4" s="13" customFormat="1" ht="15" customHeight="1">
      <c r="A19" s="19" t="s">
        <v>13</v>
      </c>
      <c r="B19" s="138" t="s">
        <v>14</v>
      </c>
      <c r="C19" s="12">
        <f>C20</f>
        <v>400</v>
      </c>
      <c r="D19" s="12">
        <f>D20</f>
        <v>436.9</v>
      </c>
    </row>
    <row r="20" spans="1:4" s="13" customFormat="1" ht="51.75" customHeight="1">
      <c r="A20" s="21" t="s">
        <v>46</v>
      </c>
      <c r="B20" s="139" t="s">
        <v>15</v>
      </c>
      <c r="C20" s="35">
        <v>400</v>
      </c>
      <c r="D20" s="48">
        <v>436.9</v>
      </c>
    </row>
    <row r="21" spans="1:4" s="13" customFormat="1" ht="15" customHeight="1">
      <c r="A21" s="19" t="s">
        <v>16</v>
      </c>
      <c r="B21" s="138" t="s">
        <v>51</v>
      </c>
      <c r="C21" s="12">
        <f>C22</f>
        <v>4400</v>
      </c>
      <c r="D21" s="12">
        <f>D22</f>
        <v>3600</v>
      </c>
    </row>
    <row r="22" spans="1:4" s="13" customFormat="1" ht="57" customHeight="1">
      <c r="A22" s="21" t="s">
        <v>47</v>
      </c>
      <c r="B22" s="139" t="s">
        <v>17</v>
      </c>
      <c r="C22" s="32">
        <v>4400</v>
      </c>
      <c r="D22" s="40">
        <v>3600</v>
      </c>
    </row>
    <row r="23" spans="1:4" s="13" customFormat="1" ht="51">
      <c r="A23" s="26" t="s">
        <v>48</v>
      </c>
      <c r="B23" s="138" t="s">
        <v>18</v>
      </c>
      <c r="C23" s="12">
        <f>SUM(C24:C26)</f>
        <v>75700</v>
      </c>
      <c r="D23" s="12">
        <f>SUM(D24:D26)</f>
        <v>65364.25</v>
      </c>
    </row>
    <row r="24" spans="1:4" s="13" customFormat="1" ht="67.5" customHeight="1">
      <c r="A24" s="22" t="s">
        <v>177</v>
      </c>
      <c r="B24" s="139" t="s">
        <v>19</v>
      </c>
      <c r="C24" s="32">
        <v>33500</v>
      </c>
      <c r="D24" s="40">
        <v>32538.13</v>
      </c>
    </row>
    <row r="25" spans="1:4" s="13" customFormat="1" ht="54" customHeight="1">
      <c r="A25" s="21" t="s">
        <v>20</v>
      </c>
      <c r="B25" s="139" t="s">
        <v>21</v>
      </c>
      <c r="C25" s="14">
        <v>32800</v>
      </c>
      <c r="D25" s="42">
        <v>32826.120000000003</v>
      </c>
    </row>
    <row r="26" spans="1:4" s="13" customFormat="1" ht="63.75">
      <c r="A26" s="45" t="s">
        <v>176</v>
      </c>
      <c r="B26" s="31" t="s">
        <v>19</v>
      </c>
      <c r="C26" s="32">
        <v>9400</v>
      </c>
      <c r="D26" s="40">
        <v>0</v>
      </c>
    </row>
    <row r="27" spans="1:4" s="13" customFormat="1" ht="12.75">
      <c r="A27" s="26" t="s">
        <v>145</v>
      </c>
      <c r="B27" s="138" t="s">
        <v>146</v>
      </c>
      <c r="C27" s="12">
        <f>C28</f>
        <v>71000</v>
      </c>
      <c r="D27" s="12">
        <f>D28</f>
        <v>70998.37</v>
      </c>
    </row>
    <row r="28" spans="1:4" s="13" customFormat="1" ht="20.25" customHeight="1">
      <c r="A28" s="22" t="s">
        <v>147</v>
      </c>
      <c r="B28" s="36" t="s">
        <v>140</v>
      </c>
      <c r="C28" s="35">
        <v>71000</v>
      </c>
      <c r="D28" s="44">
        <v>70998.37</v>
      </c>
    </row>
    <row r="29" spans="1:4" s="13" customFormat="1" ht="25.5">
      <c r="A29" s="26" t="s">
        <v>22</v>
      </c>
      <c r="B29" s="138" t="s">
        <v>23</v>
      </c>
      <c r="C29" s="12">
        <f>C30</f>
        <v>2100</v>
      </c>
      <c r="D29" s="12">
        <f>D30</f>
        <v>2104.69</v>
      </c>
    </row>
    <row r="30" spans="1:4" s="13" customFormat="1" ht="39" customHeight="1">
      <c r="A30" s="22" t="s">
        <v>142</v>
      </c>
      <c r="B30" s="36" t="s">
        <v>24</v>
      </c>
      <c r="C30" s="35">
        <v>2100</v>
      </c>
      <c r="D30" s="44">
        <v>2104.69</v>
      </c>
    </row>
    <row r="31" spans="1:4" s="13" customFormat="1" ht="15" customHeight="1">
      <c r="A31" s="19" t="s">
        <v>148</v>
      </c>
      <c r="B31" s="138" t="s">
        <v>150</v>
      </c>
      <c r="C31" s="12">
        <f>C32</f>
        <v>0</v>
      </c>
      <c r="D31" s="12">
        <f>D32</f>
        <v>1199888</v>
      </c>
    </row>
    <row r="32" spans="1:4" s="13" customFormat="1" ht="38.25">
      <c r="A32" s="21" t="s">
        <v>149</v>
      </c>
      <c r="B32" s="139" t="s">
        <v>151</v>
      </c>
      <c r="C32" s="14">
        <v>0</v>
      </c>
      <c r="D32" s="24">
        <v>1199888</v>
      </c>
    </row>
    <row r="33" spans="1:4" s="13" customFormat="1" ht="15" customHeight="1">
      <c r="A33" s="19" t="s">
        <v>25</v>
      </c>
      <c r="B33" s="138" t="s">
        <v>26</v>
      </c>
      <c r="C33" s="12">
        <f>C34</f>
        <v>0</v>
      </c>
      <c r="D33" s="12">
        <f>D34</f>
        <v>-5594.52</v>
      </c>
    </row>
    <row r="34" spans="1:4" s="13" customFormat="1" ht="15" customHeight="1">
      <c r="A34" s="21" t="s">
        <v>49</v>
      </c>
      <c r="B34" s="139" t="s">
        <v>50</v>
      </c>
      <c r="C34" s="14"/>
      <c r="D34" s="24">
        <v>-5594.52</v>
      </c>
    </row>
    <row r="35" spans="1:4" s="13" customFormat="1" ht="15" customHeight="1">
      <c r="A35" s="20" t="s">
        <v>27</v>
      </c>
      <c r="B35" s="140" t="s">
        <v>28</v>
      </c>
      <c r="C35" s="12">
        <f>SUM(C36:C42)</f>
        <v>66832794.539999999</v>
      </c>
      <c r="D35" s="12">
        <f>SUM(D36:D42)</f>
        <v>58982146.359999999</v>
      </c>
    </row>
    <row r="36" spans="1:4" s="13" customFormat="1" ht="15" customHeight="1">
      <c r="A36" s="22" t="s">
        <v>29</v>
      </c>
      <c r="B36" s="139" t="s">
        <v>30</v>
      </c>
      <c r="C36" s="14">
        <v>3794100</v>
      </c>
      <c r="D36" s="42">
        <v>3794100</v>
      </c>
    </row>
    <row r="37" spans="1:4" s="13" customFormat="1" ht="14.25" customHeight="1">
      <c r="A37" s="43" t="s">
        <v>144</v>
      </c>
      <c r="B37" s="10" t="s">
        <v>128</v>
      </c>
      <c r="C37" s="14">
        <v>0</v>
      </c>
      <c r="D37" s="42">
        <v>92504.320000000007</v>
      </c>
    </row>
    <row r="38" spans="1:4" s="13" customFormat="1" ht="27" customHeight="1">
      <c r="A38" s="22" t="s">
        <v>31</v>
      </c>
      <c r="B38" s="139" t="s">
        <v>32</v>
      </c>
      <c r="C38" s="14">
        <v>62622894.539999999</v>
      </c>
      <c r="D38" s="42">
        <v>54680991.210000001</v>
      </c>
    </row>
    <row r="39" spans="1:4" s="13" customFormat="1" ht="25.5">
      <c r="A39" s="23" t="s">
        <v>33</v>
      </c>
      <c r="B39" s="141" t="s">
        <v>34</v>
      </c>
      <c r="C39" s="14">
        <v>17100</v>
      </c>
      <c r="D39" s="42">
        <v>17100</v>
      </c>
    </row>
    <row r="40" spans="1:4" s="13" customFormat="1" ht="38.25">
      <c r="A40" s="23" t="s">
        <v>35</v>
      </c>
      <c r="B40" s="141" t="s">
        <v>36</v>
      </c>
      <c r="C40" s="14">
        <v>210100</v>
      </c>
      <c r="D40" s="42">
        <v>210100</v>
      </c>
    </row>
    <row r="41" spans="1:4" s="13" customFormat="1" ht="25.5">
      <c r="A41" s="142" t="s">
        <v>37</v>
      </c>
      <c r="B41" s="143" t="s">
        <v>38</v>
      </c>
      <c r="C41" s="14">
        <v>188600</v>
      </c>
      <c r="D41" s="24">
        <v>188068</v>
      </c>
    </row>
    <row r="42" spans="1:4" s="13" customFormat="1" ht="38.25">
      <c r="A42" s="142" t="s">
        <v>143</v>
      </c>
      <c r="B42" s="144" t="s">
        <v>126</v>
      </c>
      <c r="C42" s="14">
        <v>0</v>
      </c>
      <c r="D42" s="24">
        <v>-717.17</v>
      </c>
    </row>
    <row r="43" spans="1:4" s="9" customFormat="1"/>
    <row r="44" spans="1:4" s="9" customFormat="1"/>
    <row r="45" spans="1:4" s="9" customFormat="1"/>
    <row r="46" spans="1:4" s="9" customFormat="1"/>
    <row r="47" spans="1:4" s="9" customFormat="1"/>
    <row r="48" spans="1:4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</sheetData>
  <mergeCells count="1">
    <mergeCell ref="A6:D6"/>
  </mergeCells>
  <pageMargins left="2.19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8"/>
  <sheetViews>
    <sheetView showWhiteSpace="0" zoomScaleNormal="100" workbookViewId="0">
      <selection activeCell="H7" sqref="H7"/>
    </sheetView>
  </sheetViews>
  <sheetFormatPr defaultRowHeight="12.75"/>
  <cols>
    <col min="1" max="1" width="44" style="13" customWidth="1"/>
    <col min="2" max="2" width="7.85546875" style="13" customWidth="1"/>
    <col min="3" max="3" width="10.7109375" style="13" customWidth="1"/>
    <col min="4" max="4" width="9.7109375" style="13" customWidth="1"/>
    <col min="5" max="5" width="10" style="13" customWidth="1"/>
    <col min="6" max="6" width="14.28515625" style="13" customWidth="1"/>
    <col min="7" max="7" width="15" style="13" customWidth="1"/>
    <col min="8" max="8" width="13.42578125" style="13" customWidth="1"/>
    <col min="9" max="9" width="9.140625" style="13"/>
    <col min="10" max="10" width="10.5703125" style="13" bestFit="1" customWidth="1"/>
    <col min="11" max="11" width="12.140625" style="13" bestFit="1" customWidth="1"/>
    <col min="12" max="16384" width="9.140625" style="13"/>
  </cols>
  <sheetData>
    <row r="1" spans="1:40" ht="15.75">
      <c r="D1" s="51" t="s">
        <v>93</v>
      </c>
    </row>
    <row r="2" spans="1:40" ht="15.75">
      <c r="D2" s="51" t="s">
        <v>183</v>
      </c>
    </row>
    <row r="3" spans="1:40" ht="15.75">
      <c r="D3" s="51" t="s">
        <v>1</v>
      </c>
    </row>
    <row r="4" spans="1:40" ht="15.75">
      <c r="D4" s="51" t="s">
        <v>182</v>
      </c>
    </row>
    <row r="6" spans="1:40" ht="34.5" customHeight="1">
      <c r="A6" s="161" t="s">
        <v>180</v>
      </c>
      <c r="B6" s="162"/>
      <c r="C6" s="162"/>
      <c r="D6" s="162"/>
      <c r="E6" s="162"/>
      <c r="F6" s="162"/>
      <c r="G6" s="162"/>
    </row>
    <row r="7" spans="1:40" ht="13.5" thickBot="1"/>
    <row r="8" spans="1:40" s="9" customFormat="1" ht="15.75" customHeight="1" thickBot="1">
      <c r="A8" s="159" t="s">
        <v>67</v>
      </c>
      <c r="B8" s="156" t="s">
        <v>92</v>
      </c>
      <c r="C8" s="157"/>
      <c r="D8" s="157"/>
      <c r="E8" s="158"/>
      <c r="F8" s="152" t="s">
        <v>39</v>
      </c>
      <c r="G8" s="154" t="s">
        <v>40</v>
      </c>
    </row>
    <row r="9" spans="1:40" s="9" customFormat="1" ht="21.75" thickBot="1">
      <c r="A9" s="160"/>
      <c r="B9" s="52" t="s">
        <v>95</v>
      </c>
      <c r="C9" s="53" t="s">
        <v>96</v>
      </c>
      <c r="D9" s="52" t="s">
        <v>97</v>
      </c>
      <c r="E9" s="54" t="s">
        <v>98</v>
      </c>
      <c r="F9" s="153"/>
      <c r="G9" s="155"/>
    </row>
    <row r="10" spans="1:40" s="55" customFormat="1" ht="13.5" customHeight="1" thickBot="1">
      <c r="A10" s="68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9">
        <v>7</v>
      </c>
    </row>
    <row r="11" spans="1:40" ht="17.25" customHeight="1" thickBot="1">
      <c r="A11" s="78" t="s">
        <v>68</v>
      </c>
      <c r="B11" s="79">
        <v>0</v>
      </c>
      <c r="C11" s="79">
        <v>0</v>
      </c>
      <c r="D11" s="80">
        <v>0</v>
      </c>
      <c r="E11" s="81">
        <v>0</v>
      </c>
      <c r="F11" s="82">
        <f>F12+F31+F35+F45+F51+F65+F74</f>
        <v>68638512.929999992</v>
      </c>
      <c r="G11" s="82">
        <f>G12+G31+G35+G45+G51+G65+G74</f>
        <v>58890754.780000001</v>
      </c>
      <c r="H11" s="59"/>
    </row>
    <row r="12" spans="1:40" s="89" customFormat="1" ht="15" customHeight="1">
      <c r="A12" s="83" t="s">
        <v>69</v>
      </c>
      <c r="B12" s="84">
        <v>1</v>
      </c>
      <c r="C12" s="84">
        <v>0</v>
      </c>
      <c r="D12" s="85">
        <v>0</v>
      </c>
      <c r="E12" s="86">
        <v>0</v>
      </c>
      <c r="F12" s="87">
        <f>F13+F15+F17+F23+F26</f>
        <v>10096634.59</v>
      </c>
      <c r="G12" s="88">
        <f>G13+G15+G17+G23+G26</f>
        <v>10593315.02</v>
      </c>
      <c r="H12" s="5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9" customFormat="1" ht="36" customHeight="1">
      <c r="A13" s="70" t="s">
        <v>70</v>
      </c>
      <c r="B13" s="56">
        <v>1</v>
      </c>
      <c r="C13" s="56">
        <v>2</v>
      </c>
      <c r="D13" s="57">
        <v>0</v>
      </c>
      <c r="E13" s="58">
        <v>0</v>
      </c>
      <c r="F13" s="60">
        <f>F14</f>
        <v>1281963.4099999999</v>
      </c>
      <c r="G13" s="60">
        <f>G14</f>
        <v>1343377.13</v>
      </c>
      <c r="H13" s="59"/>
    </row>
    <row r="14" spans="1:40" s="9" customFormat="1" ht="15" customHeight="1">
      <c r="A14" s="71" t="s">
        <v>168</v>
      </c>
      <c r="B14" s="61">
        <v>1</v>
      </c>
      <c r="C14" s="61">
        <v>2</v>
      </c>
      <c r="D14" s="62">
        <v>20300</v>
      </c>
      <c r="E14" s="63">
        <v>121</v>
      </c>
      <c r="F14" s="50">
        <v>1281963.4099999999</v>
      </c>
      <c r="G14" s="72">
        <v>1343377.13</v>
      </c>
      <c r="H14" s="59"/>
      <c r="I14" s="64"/>
    </row>
    <row r="15" spans="1:40" s="9" customFormat="1" ht="36" customHeight="1">
      <c r="A15" s="70" t="s">
        <v>71</v>
      </c>
      <c r="B15" s="56">
        <v>1</v>
      </c>
      <c r="C15" s="56">
        <v>3</v>
      </c>
      <c r="D15" s="57">
        <v>0</v>
      </c>
      <c r="E15" s="58">
        <v>0</v>
      </c>
      <c r="F15" s="60">
        <f>F16</f>
        <v>5000</v>
      </c>
      <c r="G15" s="60">
        <f>G16</f>
        <v>5000</v>
      </c>
      <c r="H15" s="59"/>
      <c r="I15" s="64"/>
      <c r="J15" s="64"/>
    </row>
    <row r="16" spans="1:40" s="9" customFormat="1" ht="23.25" customHeight="1">
      <c r="A16" s="71" t="s">
        <v>172</v>
      </c>
      <c r="B16" s="61">
        <v>1</v>
      </c>
      <c r="C16" s="61">
        <v>3</v>
      </c>
      <c r="D16" s="62">
        <v>20400</v>
      </c>
      <c r="E16" s="63">
        <v>244</v>
      </c>
      <c r="F16" s="50">
        <v>5000</v>
      </c>
      <c r="G16" s="72">
        <v>5000</v>
      </c>
      <c r="H16" s="59"/>
    </row>
    <row r="17" spans="1:9" s="9" customFormat="1" ht="48" customHeight="1">
      <c r="A17" s="70" t="s">
        <v>72</v>
      </c>
      <c r="B17" s="56">
        <v>1</v>
      </c>
      <c r="C17" s="56">
        <v>4</v>
      </c>
      <c r="D17" s="57">
        <v>0</v>
      </c>
      <c r="E17" s="58">
        <v>0</v>
      </c>
      <c r="F17" s="60">
        <f>SUM(F18:F22)</f>
        <v>3220446.41</v>
      </c>
      <c r="G17" s="60">
        <f>SUM(G18:G22)</f>
        <v>3360586.16</v>
      </c>
      <c r="H17" s="59"/>
    </row>
    <row r="18" spans="1:9" s="9" customFormat="1" ht="15" customHeight="1">
      <c r="A18" s="71" t="s">
        <v>168</v>
      </c>
      <c r="B18" s="61">
        <v>1</v>
      </c>
      <c r="C18" s="61">
        <v>4</v>
      </c>
      <c r="D18" s="62">
        <v>20400</v>
      </c>
      <c r="E18" s="63">
        <v>121</v>
      </c>
      <c r="F18" s="50">
        <v>2666928.73</v>
      </c>
      <c r="G18" s="72">
        <v>2809521.04</v>
      </c>
      <c r="H18" s="59"/>
    </row>
    <row r="19" spans="1:9" s="9" customFormat="1" ht="15" customHeight="1">
      <c r="A19" s="71" t="s">
        <v>169</v>
      </c>
      <c r="B19" s="61">
        <v>1</v>
      </c>
      <c r="C19" s="61">
        <v>4</v>
      </c>
      <c r="D19" s="62">
        <v>20400</v>
      </c>
      <c r="E19" s="63">
        <v>122</v>
      </c>
      <c r="F19" s="50">
        <v>90000</v>
      </c>
      <c r="G19" s="72">
        <v>107345.02</v>
      </c>
      <c r="H19" s="59"/>
    </row>
    <row r="20" spans="1:9" s="9" customFormat="1" ht="15" customHeight="1">
      <c r="A20" s="71" t="s">
        <v>172</v>
      </c>
      <c r="B20" s="61">
        <v>1</v>
      </c>
      <c r="C20" s="61">
        <v>4</v>
      </c>
      <c r="D20" s="62">
        <v>20400</v>
      </c>
      <c r="E20" s="63">
        <v>244</v>
      </c>
      <c r="F20" s="50">
        <v>17617.68</v>
      </c>
      <c r="G20" s="72">
        <v>19042.650000000001</v>
      </c>
      <c r="H20" s="59"/>
    </row>
    <row r="21" spans="1:9" s="9" customFormat="1" ht="15" customHeight="1">
      <c r="A21" s="71" t="s">
        <v>171</v>
      </c>
      <c r="B21" s="61">
        <v>1</v>
      </c>
      <c r="C21" s="61">
        <v>4</v>
      </c>
      <c r="D21" s="62">
        <v>20400</v>
      </c>
      <c r="E21" s="63">
        <v>540</v>
      </c>
      <c r="F21" s="50">
        <v>391100</v>
      </c>
      <c r="G21" s="72">
        <v>391100</v>
      </c>
      <c r="H21" s="59"/>
    </row>
    <row r="22" spans="1:9" s="9" customFormat="1" ht="15" customHeight="1">
      <c r="A22" s="71" t="s">
        <v>94</v>
      </c>
      <c r="B22" s="61">
        <v>1</v>
      </c>
      <c r="C22" s="61">
        <v>4</v>
      </c>
      <c r="D22" s="62">
        <v>20400</v>
      </c>
      <c r="E22" s="63">
        <v>852</v>
      </c>
      <c r="F22" s="50">
        <v>54800</v>
      </c>
      <c r="G22" s="72">
        <v>33577.449999999997</v>
      </c>
      <c r="H22" s="59"/>
      <c r="I22" s="64"/>
    </row>
    <row r="23" spans="1:9" s="9" customFormat="1" ht="15" customHeight="1">
      <c r="A23" s="70" t="s">
        <v>73</v>
      </c>
      <c r="B23" s="56">
        <v>1</v>
      </c>
      <c r="C23" s="56">
        <v>11</v>
      </c>
      <c r="D23" s="57">
        <v>0</v>
      </c>
      <c r="E23" s="58">
        <v>0</v>
      </c>
      <c r="F23" s="60">
        <f>F24</f>
        <v>50000</v>
      </c>
      <c r="G23" s="60">
        <f>G24</f>
        <v>0</v>
      </c>
      <c r="H23" s="59"/>
      <c r="I23" s="64"/>
    </row>
    <row r="24" spans="1:9" s="9" customFormat="1" ht="15" customHeight="1">
      <c r="A24" s="71" t="s">
        <v>74</v>
      </c>
      <c r="B24" s="61">
        <v>1</v>
      </c>
      <c r="C24" s="61">
        <v>11</v>
      </c>
      <c r="D24" s="62">
        <v>700500</v>
      </c>
      <c r="E24" s="63">
        <v>0</v>
      </c>
      <c r="F24" s="50">
        <f>F25</f>
        <v>50000</v>
      </c>
      <c r="G24" s="72">
        <f>G25</f>
        <v>0</v>
      </c>
      <c r="H24" s="59"/>
    </row>
    <row r="25" spans="1:9" s="9" customFormat="1" ht="15" customHeight="1">
      <c r="A25" s="71" t="s">
        <v>94</v>
      </c>
      <c r="B25" s="61">
        <v>1</v>
      </c>
      <c r="C25" s="61">
        <v>11</v>
      </c>
      <c r="D25" s="62">
        <v>700500</v>
      </c>
      <c r="E25" s="63">
        <v>13</v>
      </c>
      <c r="F25" s="50">
        <v>50000</v>
      </c>
      <c r="G25" s="72">
        <v>0</v>
      </c>
      <c r="H25" s="59"/>
    </row>
    <row r="26" spans="1:9" s="9" customFormat="1" ht="15" customHeight="1">
      <c r="A26" s="70" t="s">
        <v>75</v>
      </c>
      <c r="B26" s="56">
        <v>1</v>
      </c>
      <c r="C26" s="56">
        <v>13</v>
      </c>
      <c r="D26" s="57">
        <v>0</v>
      </c>
      <c r="E26" s="58">
        <v>0</v>
      </c>
      <c r="F26" s="60">
        <f>SUM(F27:F30)</f>
        <v>5539224.7699999996</v>
      </c>
      <c r="G26" s="60">
        <f>SUM(G27:G30)</f>
        <v>5884351.7300000004</v>
      </c>
      <c r="H26" s="59"/>
      <c r="I26" s="64"/>
    </row>
    <row r="27" spans="1:9" s="9" customFormat="1" ht="24.95" customHeight="1">
      <c r="A27" s="71" t="s">
        <v>168</v>
      </c>
      <c r="B27" s="61">
        <v>1</v>
      </c>
      <c r="C27" s="61">
        <v>13</v>
      </c>
      <c r="D27" s="62">
        <v>939900</v>
      </c>
      <c r="E27" s="63">
        <v>111</v>
      </c>
      <c r="F27" s="50">
        <v>3528615</v>
      </c>
      <c r="G27" s="72">
        <v>3633686.42</v>
      </c>
      <c r="H27" s="59"/>
    </row>
    <row r="28" spans="1:9" s="9" customFormat="1" ht="15" customHeight="1">
      <c r="A28" s="71" t="s">
        <v>169</v>
      </c>
      <c r="B28" s="61">
        <v>1</v>
      </c>
      <c r="C28" s="61">
        <v>13</v>
      </c>
      <c r="D28" s="62">
        <v>939900</v>
      </c>
      <c r="E28" s="63">
        <v>112</v>
      </c>
      <c r="F28" s="50">
        <v>120000</v>
      </c>
      <c r="G28" s="72">
        <v>102696</v>
      </c>
      <c r="H28" s="59"/>
    </row>
    <row r="29" spans="1:9" s="9" customFormat="1" ht="21.75" customHeight="1">
      <c r="A29" s="71" t="s">
        <v>172</v>
      </c>
      <c r="B29" s="61">
        <v>1</v>
      </c>
      <c r="C29" s="61">
        <v>13</v>
      </c>
      <c r="D29" s="62">
        <v>939900</v>
      </c>
      <c r="E29" s="63">
        <v>244</v>
      </c>
      <c r="F29" s="50">
        <v>1350244.77</v>
      </c>
      <c r="G29" s="72">
        <v>1614619.65</v>
      </c>
      <c r="H29" s="59"/>
    </row>
    <row r="30" spans="1:9" s="9" customFormat="1" ht="15" customHeight="1">
      <c r="A30" s="71" t="s">
        <v>170</v>
      </c>
      <c r="B30" s="61">
        <v>1</v>
      </c>
      <c r="C30" s="61">
        <v>13</v>
      </c>
      <c r="D30" s="62">
        <v>939900</v>
      </c>
      <c r="E30" s="63">
        <v>242</v>
      </c>
      <c r="F30" s="50">
        <v>540365</v>
      </c>
      <c r="G30" s="72">
        <v>533349.66</v>
      </c>
      <c r="H30" s="59"/>
    </row>
    <row r="31" spans="1:9" s="9" customFormat="1" ht="15" customHeight="1">
      <c r="A31" s="90" t="s">
        <v>76</v>
      </c>
      <c r="B31" s="91">
        <v>2</v>
      </c>
      <c r="C31" s="91">
        <v>0</v>
      </c>
      <c r="D31" s="92">
        <v>0</v>
      </c>
      <c r="E31" s="93">
        <v>0</v>
      </c>
      <c r="F31" s="94">
        <f>F32</f>
        <v>210100</v>
      </c>
      <c r="G31" s="94">
        <f>G32</f>
        <v>210100</v>
      </c>
      <c r="H31" s="59"/>
    </row>
    <row r="32" spans="1:9" s="9" customFormat="1" ht="15" customHeight="1">
      <c r="A32" s="70" t="s">
        <v>76</v>
      </c>
      <c r="B32" s="56">
        <v>2</v>
      </c>
      <c r="C32" s="56">
        <v>3</v>
      </c>
      <c r="D32" s="57">
        <v>0</v>
      </c>
      <c r="E32" s="58">
        <v>0</v>
      </c>
      <c r="F32" s="60">
        <f>SUM(F33:F34)</f>
        <v>210100</v>
      </c>
      <c r="G32" s="60">
        <f>SUM(G33:G34)</f>
        <v>210100</v>
      </c>
      <c r="H32" s="59"/>
    </row>
    <row r="33" spans="1:40" s="9" customFormat="1" ht="24.95" customHeight="1">
      <c r="A33" s="71" t="s">
        <v>168</v>
      </c>
      <c r="B33" s="61">
        <v>2</v>
      </c>
      <c r="C33" s="61">
        <v>3</v>
      </c>
      <c r="D33" s="62">
        <v>13600</v>
      </c>
      <c r="E33" s="63">
        <v>121</v>
      </c>
      <c r="F33" s="50">
        <v>205651.4</v>
      </c>
      <c r="G33" s="72">
        <v>205651.4</v>
      </c>
      <c r="H33" s="59"/>
    </row>
    <row r="34" spans="1:40" s="9" customFormat="1" ht="22.5">
      <c r="A34" s="71" t="s">
        <v>172</v>
      </c>
      <c r="B34" s="61">
        <v>2</v>
      </c>
      <c r="C34" s="61">
        <v>3</v>
      </c>
      <c r="D34" s="62">
        <v>13600</v>
      </c>
      <c r="E34" s="63">
        <v>244</v>
      </c>
      <c r="F34" s="50">
        <v>4448.6000000000004</v>
      </c>
      <c r="G34" s="72">
        <v>4448.6000000000004</v>
      </c>
      <c r="H34" s="59"/>
    </row>
    <row r="35" spans="1:40" s="89" customFormat="1" ht="24.95" customHeight="1">
      <c r="A35" s="90" t="s">
        <v>78</v>
      </c>
      <c r="B35" s="91">
        <v>3</v>
      </c>
      <c r="C35" s="91">
        <v>0</v>
      </c>
      <c r="D35" s="92">
        <v>0</v>
      </c>
      <c r="E35" s="93">
        <v>0</v>
      </c>
      <c r="F35" s="94">
        <f>F36++F38+F42</f>
        <v>882293.17</v>
      </c>
      <c r="G35" s="94">
        <f>G36++G38+G42</f>
        <v>294098.58</v>
      </c>
      <c r="H35" s="5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s="9" customFormat="1" ht="24.95" customHeight="1">
      <c r="A36" s="71" t="s">
        <v>156</v>
      </c>
      <c r="B36" s="61">
        <v>3</v>
      </c>
      <c r="C36" s="61">
        <v>4</v>
      </c>
      <c r="D36" s="62">
        <v>0</v>
      </c>
      <c r="E36" s="63">
        <v>0</v>
      </c>
      <c r="F36" s="50">
        <f>F37</f>
        <v>17100</v>
      </c>
      <c r="G36" s="50">
        <f>G37</f>
        <v>17100</v>
      </c>
      <c r="H36" s="59"/>
    </row>
    <row r="37" spans="1:40" s="9" customFormat="1" ht="24.95" customHeight="1">
      <c r="A37" s="71" t="s">
        <v>172</v>
      </c>
      <c r="B37" s="61">
        <v>3</v>
      </c>
      <c r="C37" s="61">
        <v>4</v>
      </c>
      <c r="D37" s="62">
        <v>13802</v>
      </c>
      <c r="E37" s="63">
        <v>244</v>
      </c>
      <c r="F37" s="50">
        <v>17100</v>
      </c>
      <c r="G37" s="50">
        <v>17100</v>
      </c>
      <c r="H37" s="59"/>
    </row>
    <row r="38" spans="1:40" s="9" customFormat="1" ht="36" customHeight="1">
      <c r="A38" s="71" t="s">
        <v>79</v>
      </c>
      <c r="B38" s="61">
        <v>3</v>
      </c>
      <c r="C38" s="61">
        <v>9</v>
      </c>
      <c r="D38" s="62">
        <v>0</v>
      </c>
      <c r="E38" s="63">
        <v>0</v>
      </c>
      <c r="F38" s="50">
        <f>SUM(F39:F41)</f>
        <v>861193.17</v>
      </c>
      <c r="G38" s="50">
        <f>SUM(G39:G41)</f>
        <v>273362.58</v>
      </c>
      <c r="H38" s="59"/>
    </row>
    <row r="39" spans="1:40" s="9" customFormat="1" ht="24.95" customHeight="1">
      <c r="A39" s="71" t="s">
        <v>172</v>
      </c>
      <c r="B39" s="61">
        <v>3</v>
      </c>
      <c r="C39" s="61">
        <v>9</v>
      </c>
      <c r="D39" s="62">
        <v>2190100</v>
      </c>
      <c r="E39" s="63">
        <v>244</v>
      </c>
      <c r="F39" s="50">
        <v>170580</v>
      </c>
      <c r="G39" s="50">
        <v>170580</v>
      </c>
      <c r="H39" s="59"/>
    </row>
    <row r="40" spans="1:40" s="9" customFormat="1" ht="24.95" customHeight="1">
      <c r="A40" s="71" t="s">
        <v>172</v>
      </c>
      <c r="B40" s="61">
        <v>3</v>
      </c>
      <c r="C40" s="61">
        <v>9</v>
      </c>
      <c r="D40" s="62">
        <v>5227600</v>
      </c>
      <c r="E40" s="63">
        <v>244</v>
      </c>
      <c r="F40" s="50">
        <v>690613.17</v>
      </c>
      <c r="G40" s="50">
        <v>10278.26</v>
      </c>
      <c r="H40" s="59"/>
    </row>
    <row r="41" spans="1:40" s="9" customFormat="1" ht="22.5">
      <c r="A41" s="71" t="s">
        <v>172</v>
      </c>
      <c r="B41" s="61">
        <v>3</v>
      </c>
      <c r="C41" s="61">
        <v>9</v>
      </c>
      <c r="D41" s="62">
        <v>7953101</v>
      </c>
      <c r="E41" s="63">
        <v>244</v>
      </c>
      <c r="F41" s="50">
        <v>0</v>
      </c>
      <c r="G41" s="50">
        <v>92504.320000000007</v>
      </c>
      <c r="H41" s="59"/>
    </row>
    <row r="42" spans="1:40" s="9" customFormat="1" ht="15" customHeight="1">
      <c r="A42" s="71" t="s">
        <v>162</v>
      </c>
      <c r="B42" s="61">
        <v>3</v>
      </c>
      <c r="C42" s="61">
        <v>14</v>
      </c>
      <c r="D42" s="62">
        <v>0</v>
      </c>
      <c r="E42" s="63">
        <v>0</v>
      </c>
      <c r="F42" s="50">
        <f>F43+F44</f>
        <v>4000</v>
      </c>
      <c r="G42" s="50">
        <f>G43+G44</f>
        <v>3636</v>
      </c>
      <c r="H42" s="59"/>
    </row>
    <row r="43" spans="1:40" s="9" customFormat="1" ht="22.5">
      <c r="A43" s="71" t="s">
        <v>172</v>
      </c>
      <c r="B43" s="61">
        <v>3</v>
      </c>
      <c r="C43" s="61">
        <v>14</v>
      </c>
      <c r="D43" s="62">
        <v>7952800</v>
      </c>
      <c r="E43" s="63">
        <v>244</v>
      </c>
      <c r="F43" s="50">
        <v>364</v>
      </c>
      <c r="G43" s="72">
        <v>0</v>
      </c>
      <c r="H43" s="59"/>
    </row>
    <row r="44" spans="1:40" s="9" customFormat="1" ht="22.5">
      <c r="A44" s="71" t="s">
        <v>172</v>
      </c>
      <c r="B44" s="61">
        <v>3</v>
      </c>
      <c r="C44" s="61">
        <v>14</v>
      </c>
      <c r="D44" s="62">
        <v>5222501</v>
      </c>
      <c r="E44" s="63">
        <v>244</v>
      </c>
      <c r="F44" s="50">
        <v>3636</v>
      </c>
      <c r="G44" s="50">
        <v>3636</v>
      </c>
      <c r="H44" s="59"/>
    </row>
    <row r="45" spans="1:40" s="66" customFormat="1" ht="15" customHeight="1">
      <c r="A45" s="90" t="s">
        <v>80</v>
      </c>
      <c r="B45" s="91">
        <v>4</v>
      </c>
      <c r="C45" s="91">
        <v>0</v>
      </c>
      <c r="D45" s="92">
        <v>0</v>
      </c>
      <c r="E45" s="93">
        <v>0</v>
      </c>
      <c r="F45" s="94">
        <f>F46</f>
        <v>11066730.359999999</v>
      </c>
      <c r="G45" s="94">
        <f>G46</f>
        <v>11066730.359999999</v>
      </c>
      <c r="H45" s="65"/>
    </row>
    <row r="46" spans="1:40" s="9" customFormat="1" ht="15" customHeight="1">
      <c r="A46" s="71" t="s">
        <v>157</v>
      </c>
      <c r="B46" s="61">
        <v>4</v>
      </c>
      <c r="C46" s="61">
        <v>9</v>
      </c>
      <c r="D46" s="62">
        <v>0</v>
      </c>
      <c r="E46" s="63">
        <v>0</v>
      </c>
      <c r="F46" s="50">
        <f>F47+F48+F49+F50</f>
        <v>11066730.359999999</v>
      </c>
      <c r="G46" s="50">
        <f>G47+G48+G49+G50</f>
        <v>11066730.359999999</v>
      </c>
      <c r="H46" s="59"/>
    </row>
    <row r="47" spans="1:40" s="9" customFormat="1" ht="24.95" customHeight="1">
      <c r="A47" s="71" t="s">
        <v>158</v>
      </c>
      <c r="B47" s="61">
        <v>4</v>
      </c>
      <c r="C47" s="61">
        <v>9</v>
      </c>
      <c r="D47" s="62">
        <v>5226105</v>
      </c>
      <c r="E47" s="63">
        <v>540</v>
      </c>
      <c r="F47" s="50">
        <v>5571932.29</v>
      </c>
      <c r="G47" s="72">
        <v>5571932.29</v>
      </c>
      <c r="H47" s="59"/>
    </row>
    <row r="48" spans="1:40" s="9" customFormat="1" ht="22.5">
      <c r="A48" s="71" t="s">
        <v>159</v>
      </c>
      <c r="B48" s="61">
        <v>4</v>
      </c>
      <c r="C48" s="61">
        <v>9</v>
      </c>
      <c r="D48" s="62">
        <v>7952600</v>
      </c>
      <c r="E48" s="63">
        <v>540</v>
      </c>
      <c r="F48" s="50">
        <v>1925000</v>
      </c>
      <c r="G48" s="72">
        <v>1925000</v>
      </c>
      <c r="H48" s="59"/>
    </row>
    <row r="49" spans="1:40" s="9" customFormat="1" ht="45">
      <c r="A49" s="71" t="s">
        <v>160</v>
      </c>
      <c r="B49" s="61">
        <v>4</v>
      </c>
      <c r="C49" s="61">
        <v>9</v>
      </c>
      <c r="D49" s="62">
        <v>7952601</v>
      </c>
      <c r="E49" s="63">
        <v>540</v>
      </c>
      <c r="F49" s="50">
        <v>3358358.07</v>
      </c>
      <c r="G49" s="72">
        <v>3358358.07</v>
      </c>
      <c r="H49" s="59"/>
    </row>
    <row r="50" spans="1:40" s="9" customFormat="1" ht="22.5">
      <c r="A50" s="71" t="s">
        <v>161</v>
      </c>
      <c r="B50" s="61">
        <v>4</v>
      </c>
      <c r="C50" s="61">
        <v>9</v>
      </c>
      <c r="D50" s="62">
        <v>7952900</v>
      </c>
      <c r="E50" s="63">
        <v>540</v>
      </c>
      <c r="F50" s="50">
        <v>211440</v>
      </c>
      <c r="G50" s="72">
        <v>211440</v>
      </c>
      <c r="H50" s="59"/>
    </row>
    <row r="51" spans="1:40" s="89" customFormat="1" ht="15" customHeight="1">
      <c r="A51" s="90" t="s">
        <v>81</v>
      </c>
      <c r="B51" s="91">
        <v>5</v>
      </c>
      <c r="C51" s="91">
        <v>0</v>
      </c>
      <c r="D51" s="92">
        <v>0</v>
      </c>
      <c r="E51" s="93">
        <v>0</v>
      </c>
      <c r="F51" s="94">
        <f>F52+F57+F62</f>
        <v>39061335.549999997</v>
      </c>
      <c r="G51" s="95">
        <f>G52+G57+G62</f>
        <v>30141441.100000005</v>
      </c>
      <c r="H51" s="5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s="9" customFormat="1" ht="15" customHeight="1">
      <c r="A52" s="70" t="s">
        <v>82</v>
      </c>
      <c r="B52" s="56">
        <v>5</v>
      </c>
      <c r="C52" s="56">
        <v>1</v>
      </c>
      <c r="D52" s="57">
        <v>0</v>
      </c>
      <c r="E52" s="58">
        <v>0</v>
      </c>
      <c r="F52" s="60">
        <f>SUM(F53:F56)</f>
        <v>15846802.91</v>
      </c>
      <c r="G52" s="60">
        <f>SUM(G53:G56)</f>
        <v>10652975.880000001</v>
      </c>
      <c r="H52" s="59"/>
    </row>
    <row r="53" spans="1:40" s="9" customFormat="1" ht="22.5">
      <c r="A53" s="71" t="s">
        <v>173</v>
      </c>
      <c r="B53" s="61">
        <v>5</v>
      </c>
      <c r="C53" s="61">
        <v>1</v>
      </c>
      <c r="D53" s="62">
        <v>3500100</v>
      </c>
      <c r="E53" s="63">
        <v>810</v>
      </c>
      <c r="F53" s="50">
        <v>3070574.5</v>
      </c>
      <c r="G53" s="72">
        <f>526506.27+720483.66+192651.55</f>
        <v>1439641.4800000002</v>
      </c>
      <c r="H53" s="59"/>
    </row>
    <row r="54" spans="1:40" s="9" customFormat="1" ht="22.5">
      <c r="A54" s="71" t="s">
        <v>172</v>
      </c>
      <c r="B54" s="61">
        <v>5</v>
      </c>
      <c r="C54" s="61">
        <v>1</v>
      </c>
      <c r="D54" s="62">
        <v>3500300</v>
      </c>
      <c r="E54" s="63">
        <v>244</v>
      </c>
      <c r="F54" s="50">
        <v>41400.43</v>
      </c>
      <c r="G54" s="72">
        <v>41400.43</v>
      </c>
      <c r="H54" s="59"/>
    </row>
    <row r="55" spans="1:40" s="9" customFormat="1" ht="22.5">
      <c r="A55" s="71" t="s">
        <v>173</v>
      </c>
      <c r="B55" s="61">
        <v>5</v>
      </c>
      <c r="C55" s="61">
        <v>1</v>
      </c>
      <c r="D55" s="62">
        <v>3500300</v>
      </c>
      <c r="E55" s="63">
        <v>810</v>
      </c>
      <c r="F55" s="50">
        <v>66710</v>
      </c>
      <c r="G55" s="72">
        <v>0</v>
      </c>
      <c r="H55" s="59"/>
    </row>
    <row r="56" spans="1:40" s="9" customFormat="1" ht="48" customHeight="1">
      <c r="A56" s="71" t="s">
        <v>152</v>
      </c>
      <c r="B56" s="61">
        <v>5</v>
      </c>
      <c r="C56" s="61">
        <v>1</v>
      </c>
      <c r="D56" s="62">
        <v>7951900</v>
      </c>
      <c r="E56" s="63">
        <v>540</v>
      </c>
      <c r="F56" s="50">
        <v>12668117.98</v>
      </c>
      <c r="G56" s="72">
        <v>9171933.9700000007</v>
      </c>
      <c r="H56" s="59"/>
    </row>
    <row r="57" spans="1:40" s="9" customFormat="1" ht="15">
      <c r="A57" s="70" t="s">
        <v>83</v>
      </c>
      <c r="B57" s="56">
        <v>5</v>
      </c>
      <c r="C57" s="56">
        <v>2</v>
      </c>
      <c r="D57" s="57">
        <v>0</v>
      </c>
      <c r="E57" s="58">
        <v>0</v>
      </c>
      <c r="F57" s="60">
        <f>SUM(F58:F61)</f>
        <v>22724535.890000001</v>
      </c>
      <c r="G57" s="60">
        <f>SUM(G58:G61)</f>
        <v>18875426.880000003</v>
      </c>
      <c r="H57" s="59"/>
    </row>
    <row r="58" spans="1:40" s="9" customFormat="1" ht="78.75">
      <c r="A58" s="71" t="s">
        <v>155</v>
      </c>
      <c r="B58" s="61">
        <v>5</v>
      </c>
      <c r="C58" s="61">
        <v>2</v>
      </c>
      <c r="D58" s="62">
        <v>5222100</v>
      </c>
      <c r="E58" s="63">
        <v>540</v>
      </c>
      <c r="F58" s="50">
        <v>0</v>
      </c>
      <c r="G58" s="72">
        <v>2864250</v>
      </c>
      <c r="H58" s="59"/>
    </row>
    <row r="59" spans="1:40" s="9" customFormat="1" ht="33.75">
      <c r="A59" s="71" t="s">
        <v>154</v>
      </c>
      <c r="B59" s="61">
        <v>5</v>
      </c>
      <c r="C59" s="61">
        <v>2</v>
      </c>
      <c r="D59" s="62">
        <v>7951902</v>
      </c>
      <c r="E59" s="63">
        <v>540</v>
      </c>
      <c r="F59" s="50">
        <v>14706936.880000001</v>
      </c>
      <c r="G59" s="72">
        <v>14857686.880000001</v>
      </c>
      <c r="H59" s="59"/>
    </row>
    <row r="60" spans="1:40" s="9" customFormat="1" ht="24.95" customHeight="1">
      <c r="A60" s="71" t="s">
        <v>153</v>
      </c>
      <c r="B60" s="61">
        <v>5</v>
      </c>
      <c r="C60" s="61">
        <v>2</v>
      </c>
      <c r="D60" s="62">
        <v>7951901</v>
      </c>
      <c r="E60" s="63">
        <v>540</v>
      </c>
      <c r="F60" s="50">
        <v>2672165.92</v>
      </c>
      <c r="G60" s="72">
        <v>570000</v>
      </c>
      <c r="H60" s="59"/>
    </row>
    <row r="61" spans="1:40" s="9" customFormat="1" ht="36" customHeight="1">
      <c r="A61" s="71" t="s">
        <v>152</v>
      </c>
      <c r="B61" s="61">
        <v>5</v>
      </c>
      <c r="C61" s="61">
        <v>2</v>
      </c>
      <c r="D61" s="62">
        <v>7951900</v>
      </c>
      <c r="E61" s="63">
        <v>540</v>
      </c>
      <c r="F61" s="50">
        <v>5345433.09</v>
      </c>
      <c r="G61" s="72">
        <v>583490</v>
      </c>
      <c r="H61" s="59"/>
    </row>
    <row r="62" spans="1:40" s="9" customFormat="1" ht="15" customHeight="1">
      <c r="A62" s="70" t="s">
        <v>84</v>
      </c>
      <c r="B62" s="56">
        <v>5</v>
      </c>
      <c r="C62" s="56">
        <v>3</v>
      </c>
      <c r="D62" s="57">
        <v>0</v>
      </c>
      <c r="E62" s="58">
        <v>0</v>
      </c>
      <c r="F62" s="60">
        <f>SUM(F63:F64)</f>
        <v>489996.75</v>
      </c>
      <c r="G62" s="60">
        <f>SUM(G63:G64)</f>
        <v>613038.34</v>
      </c>
      <c r="H62" s="59"/>
    </row>
    <row r="63" spans="1:40" s="9" customFormat="1" ht="15" customHeight="1">
      <c r="A63" s="71" t="s">
        <v>85</v>
      </c>
      <c r="B63" s="61">
        <v>5</v>
      </c>
      <c r="C63" s="61">
        <v>3</v>
      </c>
      <c r="D63" s="62">
        <v>6000100</v>
      </c>
      <c r="E63" s="63">
        <v>244</v>
      </c>
      <c r="F63" s="50">
        <v>384996.75</v>
      </c>
      <c r="G63" s="72">
        <f>355038.36+199999.98</f>
        <v>555038.34</v>
      </c>
      <c r="H63" s="59"/>
    </row>
    <row r="64" spans="1:40" s="9" customFormat="1" ht="15" customHeight="1">
      <c r="A64" s="71" t="s">
        <v>86</v>
      </c>
      <c r="B64" s="61">
        <v>5</v>
      </c>
      <c r="C64" s="61">
        <v>3</v>
      </c>
      <c r="D64" s="62">
        <v>6000300</v>
      </c>
      <c r="E64" s="63">
        <v>244</v>
      </c>
      <c r="F64" s="50">
        <v>105000</v>
      </c>
      <c r="G64" s="72">
        <v>58000</v>
      </c>
      <c r="H64" s="59"/>
    </row>
    <row r="65" spans="1:40" s="89" customFormat="1" ht="15" customHeight="1">
      <c r="A65" s="90" t="s">
        <v>87</v>
      </c>
      <c r="B65" s="91">
        <v>8</v>
      </c>
      <c r="C65" s="91">
        <v>0</v>
      </c>
      <c r="D65" s="92">
        <v>0</v>
      </c>
      <c r="E65" s="93">
        <v>0</v>
      </c>
      <c r="F65" s="94">
        <f>F66+F72</f>
        <v>5845328.4800000004</v>
      </c>
      <c r="G65" s="95">
        <f>G66+G72</f>
        <v>5283336.0199999996</v>
      </c>
      <c r="H65" s="5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s="9" customFormat="1" ht="15" customHeight="1">
      <c r="A66" s="70" t="s">
        <v>88</v>
      </c>
      <c r="B66" s="56">
        <v>8</v>
      </c>
      <c r="C66" s="56">
        <v>1</v>
      </c>
      <c r="D66" s="57">
        <v>0</v>
      </c>
      <c r="E66" s="58">
        <v>0</v>
      </c>
      <c r="F66" s="60">
        <f>SUM(F67:F71)</f>
        <v>5441426.5600000005</v>
      </c>
      <c r="G66" s="60">
        <f>SUM(G67:G71)</f>
        <v>4901747.51</v>
      </c>
      <c r="H66" s="59"/>
    </row>
    <row r="67" spans="1:40" s="9" customFormat="1" ht="15" customHeight="1">
      <c r="A67" s="71" t="s">
        <v>168</v>
      </c>
      <c r="B67" s="61">
        <v>8</v>
      </c>
      <c r="C67" s="61">
        <v>1</v>
      </c>
      <c r="D67" s="62">
        <v>4409900</v>
      </c>
      <c r="E67" s="63">
        <v>111</v>
      </c>
      <c r="F67" s="50">
        <v>3369240.91</v>
      </c>
      <c r="G67" s="72">
        <v>3151538.98</v>
      </c>
      <c r="H67" s="59"/>
    </row>
    <row r="68" spans="1:40" s="9" customFormat="1" ht="15" customHeight="1">
      <c r="A68" s="71" t="s">
        <v>169</v>
      </c>
      <c r="B68" s="61">
        <v>8</v>
      </c>
      <c r="C68" s="61">
        <v>1</v>
      </c>
      <c r="D68" s="62">
        <v>4409900</v>
      </c>
      <c r="E68" s="63">
        <v>112</v>
      </c>
      <c r="F68" s="50">
        <v>900</v>
      </c>
      <c r="G68" s="72">
        <v>2400</v>
      </c>
      <c r="H68" s="59"/>
    </row>
    <row r="69" spans="1:40" s="9" customFormat="1" ht="15" customHeight="1">
      <c r="A69" s="71" t="s">
        <v>170</v>
      </c>
      <c r="B69" s="61">
        <v>8</v>
      </c>
      <c r="C69" s="61">
        <v>1</v>
      </c>
      <c r="D69" s="62">
        <v>4409900</v>
      </c>
      <c r="E69" s="63">
        <v>242</v>
      </c>
      <c r="F69" s="50">
        <v>40725.089999999997</v>
      </c>
      <c r="G69" s="72">
        <v>1711718.6</v>
      </c>
      <c r="H69" s="59"/>
    </row>
    <row r="70" spans="1:40" s="9" customFormat="1" ht="22.5">
      <c r="A70" s="71" t="s">
        <v>172</v>
      </c>
      <c r="B70" s="61">
        <v>8</v>
      </c>
      <c r="C70" s="61">
        <v>1</v>
      </c>
      <c r="D70" s="62">
        <v>4409900</v>
      </c>
      <c r="E70" s="63">
        <v>244</v>
      </c>
      <c r="F70" s="50">
        <v>1845960.56</v>
      </c>
      <c r="G70" s="72">
        <v>36089.93</v>
      </c>
      <c r="H70" s="59"/>
    </row>
    <row r="71" spans="1:40" s="9" customFormat="1" ht="15">
      <c r="A71" s="71" t="s">
        <v>178</v>
      </c>
      <c r="B71" s="61">
        <v>8</v>
      </c>
      <c r="C71" s="61">
        <v>1</v>
      </c>
      <c r="D71" s="62">
        <v>4409900</v>
      </c>
      <c r="E71" s="63">
        <v>540</v>
      </c>
      <c r="F71" s="50">
        <v>184600</v>
      </c>
      <c r="G71" s="72">
        <v>0</v>
      </c>
      <c r="H71" s="59"/>
    </row>
    <row r="72" spans="1:40" s="9" customFormat="1" ht="15" customHeight="1">
      <c r="A72" s="70" t="s">
        <v>89</v>
      </c>
      <c r="B72" s="56">
        <v>8</v>
      </c>
      <c r="C72" s="56">
        <v>2</v>
      </c>
      <c r="D72" s="57">
        <v>0</v>
      </c>
      <c r="E72" s="58">
        <v>0</v>
      </c>
      <c r="F72" s="60">
        <f>F73</f>
        <v>403901.92</v>
      </c>
      <c r="G72" s="60">
        <f>G73</f>
        <v>381588.51</v>
      </c>
      <c r="H72" s="59"/>
    </row>
    <row r="73" spans="1:40" s="9" customFormat="1" ht="15" customHeight="1">
      <c r="A73" s="71" t="s">
        <v>168</v>
      </c>
      <c r="B73" s="61">
        <v>8</v>
      </c>
      <c r="C73" s="61">
        <v>2</v>
      </c>
      <c r="D73" s="62">
        <v>4409900</v>
      </c>
      <c r="E73" s="63">
        <v>111</v>
      </c>
      <c r="F73" s="50">
        <v>403901.92</v>
      </c>
      <c r="G73" s="72">
        <v>381588.51</v>
      </c>
      <c r="H73" s="59"/>
    </row>
    <row r="74" spans="1:40" s="89" customFormat="1" ht="15" customHeight="1">
      <c r="A74" s="90" t="s">
        <v>90</v>
      </c>
      <c r="B74" s="91">
        <v>11</v>
      </c>
      <c r="C74" s="91">
        <v>0</v>
      </c>
      <c r="D74" s="92">
        <v>0</v>
      </c>
      <c r="E74" s="93">
        <v>0</v>
      </c>
      <c r="F74" s="94">
        <f t="shared" ref="F74:G74" si="0">F75</f>
        <v>1476090.78</v>
      </c>
      <c r="G74" s="95">
        <f t="shared" si="0"/>
        <v>1301733.7</v>
      </c>
      <c r="H74" s="5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s="9" customFormat="1" ht="15" customHeight="1">
      <c r="A75" s="70" t="s">
        <v>91</v>
      </c>
      <c r="B75" s="56">
        <v>11</v>
      </c>
      <c r="C75" s="56">
        <v>1</v>
      </c>
      <c r="D75" s="57">
        <v>0</v>
      </c>
      <c r="E75" s="58">
        <v>0</v>
      </c>
      <c r="F75" s="60">
        <f>SUM(F76:F78)</f>
        <v>1476090.78</v>
      </c>
      <c r="G75" s="60">
        <f>SUM(G76:G78)</f>
        <v>1301733.7</v>
      </c>
      <c r="H75" s="59"/>
    </row>
    <row r="76" spans="1:40" s="9" customFormat="1" ht="15" customHeight="1">
      <c r="A76" s="71" t="s">
        <v>168</v>
      </c>
      <c r="B76" s="61">
        <v>11</v>
      </c>
      <c r="C76" s="61">
        <v>1</v>
      </c>
      <c r="D76" s="62">
        <v>4829900</v>
      </c>
      <c r="E76" s="63">
        <v>111</v>
      </c>
      <c r="F76" s="50">
        <v>606256.03</v>
      </c>
      <c r="G76" s="72">
        <v>596222.99</v>
      </c>
      <c r="H76" s="59"/>
    </row>
    <row r="77" spans="1:40" s="9" customFormat="1" ht="15" customHeight="1">
      <c r="A77" s="71" t="s">
        <v>169</v>
      </c>
      <c r="B77" s="61">
        <v>11</v>
      </c>
      <c r="C77" s="61">
        <v>1</v>
      </c>
      <c r="D77" s="62">
        <v>4829900</v>
      </c>
      <c r="E77" s="63">
        <v>112</v>
      </c>
      <c r="F77" s="50">
        <v>60000</v>
      </c>
      <c r="G77" s="72">
        <v>600</v>
      </c>
      <c r="H77" s="59"/>
    </row>
    <row r="78" spans="1:40" s="9" customFormat="1" ht="18.75" customHeight="1" thickBot="1">
      <c r="A78" s="71" t="s">
        <v>172</v>
      </c>
      <c r="B78" s="73">
        <v>11</v>
      </c>
      <c r="C78" s="73">
        <v>1</v>
      </c>
      <c r="D78" s="74">
        <v>4829900</v>
      </c>
      <c r="E78" s="75">
        <v>244</v>
      </c>
      <c r="F78" s="76">
        <v>809834.75</v>
      </c>
      <c r="G78" s="77">
        <v>704910.71</v>
      </c>
      <c r="H78" s="59"/>
    </row>
  </sheetData>
  <mergeCells count="5">
    <mergeCell ref="F8:F9"/>
    <mergeCell ref="G8:G9"/>
    <mergeCell ref="B8:E8"/>
    <mergeCell ref="A8:A9"/>
    <mergeCell ref="A6:G6"/>
  </mergeCells>
  <pageMargins left="0.7" right="0.7" top="0.75" bottom="0.75" header="0.3" footer="0.3"/>
  <pageSetup paperSize="9" scale="78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opLeftCell="A13" workbookViewId="0">
      <selection activeCell="G6" sqref="G6"/>
    </sheetView>
  </sheetViews>
  <sheetFormatPr defaultRowHeight="15"/>
  <cols>
    <col min="1" max="1" width="39" style="1" customWidth="1"/>
    <col min="2" max="2" width="11.5703125" style="1" customWidth="1"/>
    <col min="3" max="3" width="11.42578125" style="1" customWidth="1"/>
    <col min="4" max="5" width="19.140625" style="1" customWidth="1"/>
    <col min="6" max="16384" width="9.140625" style="1"/>
  </cols>
  <sheetData>
    <row r="1" spans="1:7" s="13" customFormat="1" ht="15.75">
      <c r="D1" s="51" t="s">
        <v>103</v>
      </c>
    </row>
    <row r="2" spans="1:7" s="13" customFormat="1" ht="15.75">
      <c r="D2" s="51" t="s">
        <v>183</v>
      </c>
    </row>
    <row r="3" spans="1:7" s="13" customFormat="1" ht="15.75">
      <c r="D3" s="51" t="s">
        <v>1</v>
      </c>
    </row>
    <row r="4" spans="1:7" s="13" customFormat="1" ht="15.75">
      <c r="D4" s="51" t="s">
        <v>182</v>
      </c>
    </row>
    <row r="5" spans="1:7" s="13" customFormat="1" ht="12.75"/>
    <row r="6" spans="1:7" s="13" customFormat="1" ht="34.5" customHeight="1">
      <c r="A6" s="161" t="s">
        <v>164</v>
      </c>
      <c r="B6" s="162"/>
      <c r="C6" s="162"/>
      <c r="D6" s="162"/>
      <c r="E6" s="162"/>
    </row>
    <row r="7" spans="1:7" ht="15.75" thickBot="1"/>
    <row r="8" spans="1:7" s="96" customFormat="1" ht="33" customHeight="1" thickBot="1">
      <c r="A8" s="112" t="s">
        <v>67</v>
      </c>
      <c r="B8" s="113" t="s">
        <v>95</v>
      </c>
      <c r="C8" s="113" t="s">
        <v>96</v>
      </c>
      <c r="D8" s="113" t="s">
        <v>101</v>
      </c>
      <c r="E8" s="114" t="s">
        <v>102</v>
      </c>
    </row>
    <row r="9" spans="1:7" s="102" customFormat="1" ht="12" thickBot="1">
      <c r="A9" s="126">
        <v>1</v>
      </c>
      <c r="B9" s="127">
        <v>2</v>
      </c>
      <c r="C9" s="127">
        <v>3</v>
      </c>
      <c r="D9" s="127">
        <v>4</v>
      </c>
      <c r="E9" s="128">
        <v>5</v>
      </c>
    </row>
    <row r="10" spans="1:7" s="97" customFormat="1" ht="15" customHeight="1">
      <c r="A10" s="122" t="s">
        <v>69</v>
      </c>
      <c r="B10" s="123">
        <v>1</v>
      </c>
      <c r="C10" s="123">
        <v>0</v>
      </c>
      <c r="D10" s="124">
        <f>SUM(D11:D15)</f>
        <v>10096634.59</v>
      </c>
      <c r="E10" s="125">
        <f>SUM(E11:E15)</f>
        <v>10593315.02</v>
      </c>
    </row>
    <row r="11" spans="1:7" s="97" customFormat="1" ht="42" customHeight="1">
      <c r="A11" s="117" t="s">
        <v>70</v>
      </c>
      <c r="B11" s="103">
        <v>1</v>
      </c>
      <c r="C11" s="103">
        <v>2</v>
      </c>
      <c r="D11" s="100">
        <v>1281963.4099999999</v>
      </c>
      <c r="E11" s="118">
        <v>1343377.13</v>
      </c>
    </row>
    <row r="12" spans="1:7" s="97" customFormat="1" ht="54.95" customHeight="1">
      <c r="A12" s="117" t="s">
        <v>71</v>
      </c>
      <c r="B12" s="103">
        <v>1</v>
      </c>
      <c r="C12" s="103">
        <v>3</v>
      </c>
      <c r="D12" s="100">
        <v>5000</v>
      </c>
      <c r="E12" s="118">
        <v>5000</v>
      </c>
    </row>
    <row r="13" spans="1:7" s="97" customFormat="1" ht="54.95" customHeight="1">
      <c r="A13" s="117" t="s">
        <v>72</v>
      </c>
      <c r="B13" s="103">
        <v>1</v>
      </c>
      <c r="C13" s="103">
        <v>4</v>
      </c>
      <c r="D13" s="100">
        <v>3220446.41</v>
      </c>
      <c r="E13" s="118">
        <v>3360586.16</v>
      </c>
    </row>
    <row r="14" spans="1:7" s="97" customFormat="1" ht="15" customHeight="1">
      <c r="A14" s="117" t="s">
        <v>73</v>
      </c>
      <c r="B14" s="103">
        <v>1</v>
      </c>
      <c r="C14" s="103">
        <v>11</v>
      </c>
      <c r="D14" s="100">
        <v>50000</v>
      </c>
      <c r="E14" s="118">
        <v>0</v>
      </c>
    </row>
    <row r="15" spans="1:7" s="97" customFormat="1" ht="15" customHeight="1">
      <c r="A15" s="117" t="s">
        <v>75</v>
      </c>
      <c r="B15" s="103">
        <v>1</v>
      </c>
      <c r="C15" s="103">
        <v>13</v>
      </c>
      <c r="D15" s="100">
        <v>5539224.7699999996</v>
      </c>
      <c r="E15" s="118">
        <v>5884351.7300000004</v>
      </c>
    </row>
    <row r="16" spans="1:7" s="97" customFormat="1" ht="15" customHeight="1">
      <c r="A16" s="115" t="s">
        <v>76</v>
      </c>
      <c r="B16" s="104">
        <v>2</v>
      </c>
      <c r="C16" s="104">
        <v>0</v>
      </c>
      <c r="D16" s="99">
        <f>D17</f>
        <v>210100</v>
      </c>
      <c r="E16" s="116">
        <f>E17</f>
        <v>210100</v>
      </c>
      <c r="F16" s="98"/>
      <c r="G16" s="98"/>
    </row>
    <row r="17" spans="1:5" s="97" customFormat="1" ht="15" customHeight="1">
      <c r="A17" s="117" t="s">
        <v>77</v>
      </c>
      <c r="B17" s="103">
        <v>2</v>
      </c>
      <c r="C17" s="103">
        <v>3</v>
      </c>
      <c r="D17" s="100">
        <v>210100</v>
      </c>
      <c r="E17" s="118">
        <v>210100</v>
      </c>
    </row>
    <row r="18" spans="1:5" s="97" customFormat="1" ht="15" customHeight="1">
      <c r="A18" s="115" t="s">
        <v>78</v>
      </c>
      <c r="B18" s="104">
        <v>3</v>
      </c>
      <c r="C18" s="104">
        <v>0</v>
      </c>
      <c r="D18" s="99">
        <f>SUM(D19:D21)</f>
        <v>882293.17</v>
      </c>
      <c r="E18" s="99">
        <f>SUM(E19:E21)</f>
        <v>294098.58</v>
      </c>
    </row>
    <row r="19" spans="1:5" s="97" customFormat="1" ht="38.25">
      <c r="A19" s="117" t="s">
        <v>156</v>
      </c>
      <c r="B19" s="103">
        <v>3</v>
      </c>
      <c r="C19" s="103">
        <v>4</v>
      </c>
      <c r="D19" s="100">
        <v>17100</v>
      </c>
      <c r="E19" s="118">
        <v>17100</v>
      </c>
    </row>
    <row r="20" spans="1:5" s="97" customFormat="1" ht="42" customHeight="1">
      <c r="A20" s="117" t="s">
        <v>79</v>
      </c>
      <c r="B20" s="103">
        <v>3</v>
      </c>
      <c r="C20" s="103">
        <v>9</v>
      </c>
      <c r="D20" s="100">
        <v>861193.17</v>
      </c>
      <c r="E20" s="118">
        <v>273362.58</v>
      </c>
    </row>
    <row r="21" spans="1:5" s="97" customFormat="1" ht="42" customHeight="1">
      <c r="A21" s="117" t="s">
        <v>162</v>
      </c>
      <c r="B21" s="103">
        <v>3</v>
      </c>
      <c r="C21" s="103">
        <v>14</v>
      </c>
      <c r="D21" s="100">
        <v>4000</v>
      </c>
      <c r="E21" s="118">
        <v>3636</v>
      </c>
    </row>
    <row r="22" spans="1:5" s="97" customFormat="1" ht="15" customHeight="1">
      <c r="A22" s="115" t="s">
        <v>80</v>
      </c>
      <c r="B22" s="104">
        <v>4</v>
      </c>
      <c r="C22" s="104">
        <v>0</v>
      </c>
      <c r="D22" s="99">
        <f>D23</f>
        <v>11066730.359999999</v>
      </c>
      <c r="E22" s="116">
        <f>E23</f>
        <v>11066730.359999999</v>
      </c>
    </row>
    <row r="23" spans="1:5" s="97" customFormat="1" ht="15" customHeight="1">
      <c r="A23" s="117" t="s">
        <v>163</v>
      </c>
      <c r="B23" s="103">
        <v>4</v>
      </c>
      <c r="C23" s="103">
        <v>9</v>
      </c>
      <c r="D23" s="100">
        <v>11066730.359999999</v>
      </c>
      <c r="E23" s="118">
        <v>11066730.359999999</v>
      </c>
    </row>
    <row r="24" spans="1:5" s="97" customFormat="1" ht="15" customHeight="1">
      <c r="A24" s="115" t="s">
        <v>81</v>
      </c>
      <c r="B24" s="104">
        <v>5</v>
      </c>
      <c r="C24" s="104">
        <v>0</v>
      </c>
      <c r="D24" s="99">
        <f>SUM(D25:D27)</f>
        <v>39061335.549999997</v>
      </c>
      <c r="E24" s="116">
        <f>SUM(E25:E27)</f>
        <v>30141441.099999998</v>
      </c>
    </row>
    <row r="25" spans="1:5" s="97" customFormat="1" ht="15" customHeight="1">
      <c r="A25" s="117" t="s">
        <v>82</v>
      </c>
      <c r="B25" s="105">
        <v>5</v>
      </c>
      <c r="C25" s="105">
        <v>1</v>
      </c>
      <c r="D25" s="101">
        <v>15846802.91</v>
      </c>
      <c r="E25" s="119">
        <v>10652975.880000001</v>
      </c>
    </row>
    <row r="26" spans="1:5" s="97" customFormat="1" ht="15" customHeight="1">
      <c r="A26" s="117" t="s">
        <v>83</v>
      </c>
      <c r="B26" s="105">
        <v>5</v>
      </c>
      <c r="C26" s="105">
        <v>2</v>
      </c>
      <c r="D26" s="101">
        <v>22724535.890000001</v>
      </c>
      <c r="E26" s="119">
        <v>18875426.879999999</v>
      </c>
    </row>
    <row r="27" spans="1:5" s="97" customFormat="1" ht="15" customHeight="1">
      <c r="A27" s="117" t="s">
        <v>84</v>
      </c>
      <c r="B27" s="105">
        <v>5</v>
      </c>
      <c r="C27" s="105">
        <v>3</v>
      </c>
      <c r="D27" s="101">
        <v>489996.75</v>
      </c>
      <c r="E27" s="119">
        <v>613038.34</v>
      </c>
    </row>
    <row r="28" spans="1:5" s="97" customFormat="1" ht="15" customHeight="1">
      <c r="A28" s="115" t="s">
        <v>99</v>
      </c>
      <c r="B28" s="104">
        <v>8</v>
      </c>
      <c r="C28" s="104">
        <v>0</v>
      </c>
      <c r="D28" s="99">
        <f>D29+D30</f>
        <v>5845328.4799999995</v>
      </c>
      <c r="E28" s="116">
        <f>SUM(E29:E30)</f>
        <v>5283336.0199999996</v>
      </c>
    </row>
    <row r="29" spans="1:5" s="97" customFormat="1" ht="15" customHeight="1">
      <c r="A29" s="117" t="s">
        <v>88</v>
      </c>
      <c r="B29" s="105">
        <v>8</v>
      </c>
      <c r="C29" s="105">
        <v>1</v>
      </c>
      <c r="D29" s="101">
        <v>5441426.5599999996</v>
      </c>
      <c r="E29" s="119">
        <v>4901747.51</v>
      </c>
    </row>
    <row r="30" spans="1:5" s="97" customFormat="1" ht="15" customHeight="1">
      <c r="A30" s="117" t="s">
        <v>89</v>
      </c>
      <c r="B30" s="105">
        <v>8</v>
      </c>
      <c r="C30" s="105">
        <v>2</v>
      </c>
      <c r="D30" s="101">
        <v>403901.92</v>
      </c>
      <c r="E30" s="119">
        <v>381588.51</v>
      </c>
    </row>
    <row r="31" spans="1:5" s="97" customFormat="1" ht="15" customHeight="1">
      <c r="A31" s="115" t="s">
        <v>91</v>
      </c>
      <c r="B31" s="104">
        <v>11</v>
      </c>
      <c r="C31" s="104">
        <v>0</v>
      </c>
      <c r="D31" s="99">
        <f>D32</f>
        <v>1476090.78</v>
      </c>
      <c r="E31" s="116">
        <f>E32</f>
        <v>1301733.7</v>
      </c>
    </row>
    <row r="32" spans="1:5" s="97" customFormat="1" ht="15" customHeight="1">
      <c r="A32" s="117" t="s">
        <v>91</v>
      </c>
      <c r="B32" s="103">
        <v>11</v>
      </c>
      <c r="C32" s="103">
        <v>1</v>
      </c>
      <c r="D32" s="100">
        <v>1476090.78</v>
      </c>
      <c r="E32" s="118">
        <v>1301733.7</v>
      </c>
    </row>
    <row r="33" spans="1:5" s="107" customFormat="1" ht="15" customHeight="1" thickBot="1">
      <c r="A33" s="163" t="s">
        <v>100</v>
      </c>
      <c r="B33" s="164"/>
      <c r="C33" s="165"/>
      <c r="D33" s="120">
        <f>D31+D28+D24+D22+D18+D16+D10</f>
        <v>68638512.929999992</v>
      </c>
      <c r="E33" s="121">
        <f>E31+E28+E24+E22+E18+E16+E10</f>
        <v>58890754.780000001</v>
      </c>
    </row>
    <row r="34" spans="1:5" s="3" customFormat="1" ht="12.75">
      <c r="B34" s="106"/>
      <c r="C34" s="106"/>
      <c r="D34" s="106"/>
      <c r="E34" s="106"/>
    </row>
    <row r="35" spans="1:5" s="3" customFormat="1" ht="12.75"/>
    <row r="36" spans="1:5" s="3" customFormat="1" ht="12.75"/>
    <row r="37" spans="1:5" s="3" customFormat="1" ht="12.75"/>
    <row r="38" spans="1:5" s="3" customFormat="1" ht="12.75"/>
    <row r="39" spans="1:5" s="3" customFormat="1" ht="12.75"/>
    <row r="40" spans="1:5" s="3" customFormat="1" ht="12.75"/>
    <row r="41" spans="1:5" s="3" customFormat="1" ht="12.75"/>
    <row r="42" spans="1:5" s="3" customFormat="1" ht="12.75"/>
    <row r="43" spans="1:5" s="3" customFormat="1" ht="12.75"/>
    <row r="44" spans="1:5" s="3" customFormat="1" ht="12.75"/>
    <row r="45" spans="1:5" s="3" customFormat="1" ht="12.75"/>
    <row r="46" spans="1:5" s="3" customFormat="1" ht="12.75"/>
  </sheetData>
  <mergeCells count="2">
    <mergeCell ref="A6:E6"/>
    <mergeCell ref="A33:C3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>
      <selection activeCell="E6" sqref="E6"/>
    </sheetView>
  </sheetViews>
  <sheetFormatPr defaultRowHeight="15"/>
  <cols>
    <col min="1" max="1" width="26.7109375" style="1" customWidth="1"/>
    <col min="2" max="2" width="37.85546875" style="1" customWidth="1"/>
    <col min="3" max="3" width="16.5703125" style="1" customWidth="1"/>
    <col min="4" max="4" width="20" style="1" customWidth="1"/>
    <col min="5" max="16384" width="9.140625" style="1"/>
  </cols>
  <sheetData>
    <row r="1" spans="1:4" ht="15.75">
      <c r="A1" s="13"/>
      <c r="C1" s="51" t="s">
        <v>104</v>
      </c>
    </row>
    <row r="2" spans="1:4" ht="15.75">
      <c r="A2" s="13"/>
      <c r="C2" s="51" t="s">
        <v>183</v>
      </c>
    </row>
    <row r="3" spans="1:4" ht="15.75">
      <c r="A3" s="13"/>
      <c r="C3" s="51" t="s">
        <v>1</v>
      </c>
    </row>
    <row r="4" spans="1:4" ht="15.75">
      <c r="A4" s="13"/>
      <c r="C4" s="51" t="s">
        <v>182</v>
      </c>
    </row>
    <row r="5" spans="1:4">
      <c r="A5" s="13"/>
      <c r="B5" s="13"/>
    </row>
    <row r="6" spans="1:4" ht="57.75" customHeight="1">
      <c r="A6" s="161" t="s">
        <v>179</v>
      </c>
      <c r="B6" s="172"/>
      <c r="C6" s="173"/>
      <c r="D6" s="174"/>
    </row>
    <row r="7" spans="1:4" ht="15.75" thickBot="1">
      <c r="D7" s="109" t="s">
        <v>108</v>
      </c>
    </row>
    <row r="8" spans="1:4" s="108" customFormat="1" ht="33.75" customHeight="1" thickBot="1">
      <c r="A8" s="110" t="s">
        <v>2</v>
      </c>
      <c r="B8" s="166" t="s">
        <v>105</v>
      </c>
      <c r="C8" s="167"/>
      <c r="D8" s="111" t="s">
        <v>174</v>
      </c>
    </row>
    <row r="9" spans="1:4" ht="12.75" customHeight="1" thickBot="1">
      <c r="A9" s="129">
        <v>1</v>
      </c>
      <c r="B9" s="175">
        <v>2</v>
      </c>
      <c r="C9" s="175"/>
      <c r="D9" s="130">
        <v>3</v>
      </c>
    </row>
    <row r="10" spans="1:4" ht="33" customHeight="1">
      <c r="A10" s="131" t="s">
        <v>109</v>
      </c>
      <c r="B10" s="168" t="s">
        <v>107</v>
      </c>
      <c r="C10" s="169"/>
      <c r="D10" s="132">
        <f>D14-D11</f>
        <v>-2482805.7299999967</v>
      </c>
    </row>
    <row r="11" spans="1:4">
      <c r="A11" s="133" t="s">
        <v>110</v>
      </c>
      <c r="B11" s="170" t="s">
        <v>112</v>
      </c>
      <c r="C11" s="171"/>
      <c r="D11" s="134">
        <f>D12</f>
        <v>61373560.509999998</v>
      </c>
    </row>
    <row r="12" spans="1:4">
      <c r="A12" s="133" t="s">
        <v>111</v>
      </c>
      <c r="B12" s="170" t="s">
        <v>113</v>
      </c>
      <c r="C12" s="171"/>
      <c r="D12" s="134">
        <f>D13</f>
        <v>61373560.509999998</v>
      </c>
    </row>
    <row r="13" spans="1:4" ht="33.75" customHeight="1">
      <c r="A13" s="133" t="s">
        <v>119</v>
      </c>
      <c r="B13" s="170" t="s">
        <v>114</v>
      </c>
      <c r="C13" s="171"/>
      <c r="D13" s="134">
        <v>61373560.509999998</v>
      </c>
    </row>
    <row r="14" spans="1:4">
      <c r="A14" s="133" t="s">
        <v>120</v>
      </c>
      <c r="B14" s="170" t="s">
        <v>115</v>
      </c>
      <c r="C14" s="171"/>
      <c r="D14" s="134">
        <f>D15</f>
        <v>58890754.780000001</v>
      </c>
    </row>
    <row r="15" spans="1:4">
      <c r="A15" s="133" t="s">
        <v>121</v>
      </c>
      <c r="B15" s="170" t="s">
        <v>116</v>
      </c>
      <c r="C15" s="171"/>
      <c r="D15" s="134">
        <f>D16</f>
        <v>58890754.780000001</v>
      </c>
    </row>
    <row r="16" spans="1:4" ht="33" customHeight="1">
      <c r="A16" s="133" t="s">
        <v>122</v>
      </c>
      <c r="B16" s="170" t="s">
        <v>117</v>
      </c>
      <c r="C16" s="171"/>
      <c r="D16" s="134">
        <v>58890754.780000001</v>
      </c>
    </row>
    <row r="17" spans="1:4" s="108" customFormat="1" ht="32.25" customHeight="1" thickBot="1">
      <c r="A17" s="135"/>
      <c r="B17" s="176" t="s">
        <v>118</v>
      </c>
      <c r="C17" s="177"/>
      <c r="D17" s="136">
        <f>D10</f>
        <v>-2482805.7299999967</v>
      </c>
    </row>
  </sheetData>
  <mergeCells count="11">
    <mergeCell ref="B13:C13"/>
    <mergeCell ref="B14:C14"/>
    <mergeCell ref="B15:C15"/>
    <mergeCell ref="B16:C16"/>
    <mergeCell ref="B17:C17"/>
    <mergeCell ref="B8:C8"/>
    <mergeCell ref="B10:C10"/>
    <mergeCell ref="B11:C11"/>
    <mergeCell ref="B12:C12"/>
    <mergeCell ref="A6:D6"/>
    <mergeCell ref="B9:C9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F6" sqref="F6"/>
    </sheetView>
  </sheetViews>
  <sheetFormatPr defaultRowHeight="15"/>
  <cols>
    <col min="1" max="1" width="26.7109375" style="1" customWidth="1"/>
    <col min="2" max="2" width="37.85546875" style="1" customWidth="1"/>
    <col min="3" max="3" width="16.5703125" style="1" customWidth="1"/>
    <col min="4" max="4" width="20" style="1" customWidth="1"/>
    <col min="5" max="16384" width="9.140625" style="1"/>
  </cols>
  <sheetData>
    <row r="1" spans="1:4" ht="15.75">
      <c r="A1" s="13"/>
      <c r="C1" s="51" t="s">
        <v>123</v>
      </c>
    </row>
    <row r="2" spans="1:4" ht="15.75">
      <c r="A2" s="13"/>
      <c r="C2" s="51" t="s">
        <v>183</v>
      </c>
    </row>
    <row r="3" spans="1:4" ht="15.75">
      <c r="A3" s="13"/>
      <c r="C3" s="51" t="s">
        <v>1</v>
      </c>
    </row>
    <row r="4" spans="1:4" ht="15.75">
      <c r="A4" s="13"/>
      <c r="C4" s="51" t="s">
        <v>182</v>
      </c>
    </row>
    <row r="5" spans="1:4">
      <c r="A5" s="13"/>
      <c r="B5" s="13"/>
    </row>
    <row r="6" spans="1:4" ht="100.5" customHeight="1">
      <c r="A6" s="161" t="s">
        <v>181</v>
      </c>
      <c r="B6" s="162"/>
      <c r="C6" s="178"/>
      <c r="D6" s="179"/>
    </row>
    <row r="7" spans="1:4" ht="15.75" thickBot="1">
      <c r="D7" s="109" t="s">
        <v>108</v>
      </c>
    </row>
    <row r="8" spans="1:4" s="108" customFormat="1" ht="33.75" customHeight="1" thickBot="1">
      <c r="A8" s="110" t="s">
        <v>2</v>
      </c>
      <c r="B8" s="166" t="s">
        <v>105</v>
      </c>
      <c r="C8" s="167"/>
      <c r="D8" s="111" t="s">
        <v>174</v>
      </c>
    </row>
    <row r="9" spans="1:4" ht="12.75" customHeight="1" thickBot="1">
      <c r="A9" s="129">
        <v>1</v>
      </c>
      <c r="B9" s="175">
        <v>2</v>
      </c>
      <c r="C9" s="175"/>
      <c r="D9" s="130">
        <v>3</v>
      </c>
    </row>
    <row r="10" spans="1:4" ht="33" customHeight="1">
      <c r="A10" s="131" t="s">
        <v>106</v>
      </c>
      <c r="B10" s="168" t="s">
        <v>107</v>
      </c>
      <c r="C10" s="169"/>
      <c r="D10" s="132">
        <f>D12-D11</f>
        <v>-2482805.7299999967</v>
      </c>
    </row>
    <row r="11" spans="1:4" ht="33.75" customHeight="1">
      <c r="A11" s="133" t="s">
        <v>119</v>
      </c>
      <c r="B11" s="170" t="s">
        <v>114</v>
      </c>
      <c r="C11" s="171"/>
      <c r="D11" s="134">
        <v>61373560.509999998</v>
      </c>
    </row>
    <row r="12" spans="1:4" ht="33" customHeight="1">
      <c r="A12" s="133" t="s">
        <v>122</v>
      </c>
      <c r="B12" s="170" t="s">
        <v>117</v>
      </c>
      <c r="C12" s="171"/>
      <c r="D12" s="134">
        <v>58890754.780000001</v>
      </c>
    </row>
    <row r="13" spans="1:4" s="108" customFormat="1" ht="32.25" customHeight="1" thickBot="1">
      <c r="A13" s="135"/>
      <c r="B13" s="176" t="s">
        <v>118</v>
      </c>
      <c r="C13" s="177"/>
      <c r="D13" s="136">
        <f>D10</f>
        <v>-2482805.7299999967</v>
      </c>
    </row>
  </sheetData>
  <mergeCells count="7">
    <mergeCell ref="B11:C11"/>
    <mergeCell ref="B12:C12"/>
    <mergeCell ref="B13:C13"/>
    <mergeCell ref="A6:D6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1 доходы</vt:lpstr>
      <vt:lpstr>прил 2 доходы</vt:lpstr>
      <vt:lpstr>прил 3 расходы</vt:lpstr>
      <vt:lpstr>прил 4 расходы</vt:lpstr>
      <vt:lpstr>прил 5 дефицит</vt:lpstr>
      <vt:lpstr>прил 6 дефицит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2013-04-11T10:02:26Z</dcterms:modified>
</cp:coreProperties>
</file>