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375" windowHeight="7620" activeTab="0"/>
  </bookViews>
  <sheets>
    <sheet name="Приложение 6" sheetId="1" r:id="rId1"/>
  </sheets>
  <definedNames>
    <definedName name="_xlnm.Print_Area" localSheetId="0">'Приложение 6'!$A$1:$S$120</definedName>
  </definedNames>
  <calcPr fullCalcOnLoad="1"/>
</workbook>
</file>

<file path=xl/sharedStrings.xml><?xml version="1.0" encoding="utf-8"?>
<sst xmlns="http://schemas.openxmlformats.org/spreadsheetml/2006/main" count="130" uniqueCount="88">
  <si>
    <t>Обеспечение деятельности подведомственных учреждений</t>
  </si>
  <si>
    <t>Физическая культура</t>
  </si>
  <si>
    <t>ФИЗИЧЕСКАЯ КУЛЬТУРА И СПОРТ</t>
  </si>
  <si>
    <t>Выполнение функций государственными органами</t>
  </si>
  <si>
    <t>Кинематография</t>
  </si>
  <si>
    <t>Культура</t>
  </si>
  <si>
    <t>КУЛЬТУРА И КИНЕМАТОГРАФИЯ</t>
  </si>
  <si>
    <t>Выполнение функции органами местного самоуправления</t>
  </si>
  <si>
    <t>Прочие мероприятия по благоустройству городских округов и поселений</t>
  </si>
  <si>
    <t>Озеленение</t>
  </si>
  <si>
    <t>Уличное освещение</t>
  </si>
  <si>
    <t>Компенсация выпадающих доходов организациям ,предоставляющим населению жилищные услуги по тарифам, не обеспечивающим возмещение издержек</t>
  </si>
  <si>
    <t>Благоустройство</t>
  </si>
  <si>
    <t>Коммунальное хозяйство</t>
  </si>
  <si>
    <t>Перечисления другим бюджетам бюджетной системы Российской Федерации</t>
  </si>
  <si>
    <t>Безвозмездные перечисления бюджетам</t>
  </si>
  <si>
    <t>Расходы</t>
  </si>
  <si>
    <t>Мероприятия в области жилищного хозяйства</t>
  </si>
  <si>
    <t>Жилищное хозяйство</t>
  </si>
  <si>
    <t>Жилищно-коммунальное хозяйство</t>
  </si>
  <si>
    <t>Отдельные мероприятия в области информационно-коммуникационных технологий и связи</t>
  </si>
  <si>
    <t>Связь и информатика</t>
  </si>
  <si>
    <t>Национальная экономика</t>
  </si>
  <si>
    <t>Подготовка населения и организаций к действиям в чрезвычайной ситуации в мирное и военное время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</si>
  <si>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</si>
  <si>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</si>
  <si>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Осуществление первичного воинского учета на территориях, где отсутствуют военные комиссариаты</t>
  </si>
  <si>
    <t>Мобилизационная и вневойсковая подготовка</t>
  </si>
  <si>
    <t>Национальная оборона</t>
  </si>
  <si>
    <t>Условно утвержденные расходы</t>
  </si>
  <si>
    <t>Выполнение других обязательств государства</t>
  </si>
  <si>
    <t>Государственная регистрация актов гражданского состояния (ОБ)</t>
  </si>
  <si>
    <t>Другие общегосударственные вопросы</t>
  </si>
  <si>
    <t>Резервные фонды местных администраций</t>
  </si>
  <si>
    <t>Резервные фонды</t>
  </si>
  <si>
    <t>Иные межбюджетные трансферты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</si>
  <si>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</si>
  <si>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</si>
  <si>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</si>
  <si>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Глава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</si>
  <si>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</si>
  <si>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</si>
  <si>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Администрация сельского поселения Аган</t>
  </si>
  <si>
    <t>вид расхода</t>
  </si>
  <si>
    <t>целевая статья</t>
  </si>
  <si>
    <t>подраздел</t>
  </si>
  <si>
    <t>раздел</t>
  </si>
  <si>
    <t>структура расходов</t>
  </si>
  <si>
    <t>ведомственной классификации</t>
  </si>
  <si>
    <t>Коды</t>
  </si>
  <si>
    <t>в том числе из регионального фонда компенсаций</t>
  </si>
  <si>
    <t>Плановый период</t>
  </si>
  <si>
    <t>2013 год</t>
  </si>
  <si>
    <t>(руб.)</t>
  </si>
  <si>
    <t>Наименование</t>
  </si>
  <si>
    <t/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</si>
  <si>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</si>
  <si>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2014 год</t>
  </si>
  <si>
    <t>Дорожная деятельность в отношении автомобильных дорог местного значения в границах населенных пунктов поселения</t>
  </si>
  <si>
    <t>Фонд оплаты труда и страховых взносов</t>
  </si>
  <si>
    <t>Прочая закупка товаров, работ и услуг для государственных (муниципальных) нужд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</si>
  <si>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</si>
  <si>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Резервные средства</t>
  </si>
  <si>
    <t>Специальные расходы</t>
  </si>
  <si>
    <t>Закупка товаров, работ, услуг в сфере информационно-коммуникационных технологий</t>
  </si>
  <si>
    <t>Иные выплаты персоналу, за исключением фонда оплаты труда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</si>
  <si>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и органов</t>
  </si>
  <si>
    <t xml:space="preserve">Уплата налогов, сборов и иных платежей </t>
  </si>
  <si>
    <t>сельского поселения Аган</t>
  </si>
  <si>
    <t>Распределение бюджетных ассигнований по разделам, подразделам, целевым статьям и видам                       расходов классификации расходов бюджета сельского поселения Аган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ведомственной структуре расходов на 2013 - 2015 годы</t>
  </si>
  <si>
    <t>Субсидии на реализацию программы ХМАО-Югры "Снижение рисков и смягчение последствий чрезвычайных ситуаций природного и техногенного характера в ХМАО-Югре на 2012-2014гг"</t>
  </si>
  <si>
    <t>2015 год</t>
  </si>
  <si>
    <t>Софинансирование целевой программы "Снижение рисков и смягчение последствий чрезвычайных ситуаций природного и техногенного характера в ХМАО-Югре на 2012-2014гг"</t>
  </si>
  <si>
    <t>Другие вопросы в области национальной безопасности и правоохранительной деятельности</t>
  </si>
  <si>
    <t>Органы юстиции</t>
  </si>
  <si>
    <t>Субсидии в рамках программы ХМАО-Югры "Профилактика правонарушений в Ханты-Мансийском автономном округе-Югре на 2011-2015 годы"</t>
  </si>
  <si>
    <t>Софинансирование целевой программы "Профилактика правонарушений в Ханты-Мансийском автономном округе-Югре на 2011-2015 годы"</t>
  </si>
  <si>
    <t>ЦП "Комплексные меры пожарной безопасности на объектах социального назначения и жилищного фонда в районе на 2013-2015 годы"</t>
  </si>
  <si>
    <t>Целевая программа ХМАО-Югры "Укрепление пожарной безопасности в Ханты-Мансийском автономном округе-Югре в 2011-2013 годах и на период до 2015 года"</t>
  </si>
  <si>
    <t>Содержание и управление дорожным хозяйством</t>
  </si>
  <si>
    <t>Другие вопросы в области национальной экономики</t>
  </si>
  <si>
    <t>ЦП "Мероприятия в области градостроительной деятельности Нижневартовского района на 2011-2012 годы"</t>
  </si>
  <si>
    <t>Мероприятия по подготовке объектов жилищно-коммунального хозяйства и социальной сферы к работе в осенне-зимний период</t>
  </si>
  <si>
    <t>Организация и содержание мест захоронения</t>
  </si>
  <si>
    <t>Обеспечение проведения выборов и референдумов</t>
  </si>
  <si>
    <t xml:space="preserve">к решению Совета депутатов </t>
  </si>
  <si>
    <t>Приложение № 2</t>
  </si>
  <si>
    <t>от 28.01.2013_ № 02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</si>
</sst>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#,##0.00;0.00"/>
    <numFmt numFmtId="165" formatCode="000"/>
    <numFmt numFmtId="166" formatCode="0000000"/>
    <numFmt numFmtId="167" formatCode="00"/>
    <numFmt numFmtId="168" formatCode="#,##0.00_ ;[Red]\-#,##0.00\ 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27">
    <font>
      <sz val="11"/>
      <color indexed="8"/>
      <name val="Calibri"/>
      <family val="2"/>
    </font>
    <font>
      <sz val="10"/>
      <color indexed="8"/>
      <name val="Arial Cyr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 style="thin"/>
      <right/>
      <top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medium"/>
      <bottom style="medium"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24" borderId="0" xfId="0" applyFill="1" applyAlignment="1">
      <alignment/>
    </xf>
    <xf numFmtId="168" fontId="0" fillId="24" borderId="0" xfId="0" applyNumberFormat="1" applyFill="1" applyAlignment="1">
      <alignment/>
    </xf>
    <xf numFmtId="0" fontId="6" fillId="24" borderId="0" xfId="53" applyFont="1" applyFill="1" applyAlignment="1" applyProtection="1">
      <alignment horizontal="right"/>
      <protection hidden="1"/>
    </xf>
    <xf numFmtId="0" fontId="2" fillId="24" borderId="0" xfId="52" applyFill="1">
      <alignment/>
      <protection/>
    </xf>
    <xf numFmtId="0" fontId="7" fillId="24" borderId="0" xfId="54" applyFont="1" applyFill="1" applyAlignment="1" applyProtection="1">
      <alignment horizontal="right"/>
      <protection hidden="1"/>
    </xf>
    <xf numFmtId="0" fontId="3" fillId="24" borderId="10" xfId="52" applyNumberFormat="1" applyFont="1" applyFill="1" applyBorder="1" applyAlignment="1" applyProtection="1">
      <alignment horizontal="centerContinuous" vertical="center"/>
      <protection hidden="1"/>
    </xf>
    <xf numFmtId="0" fontId="3" fillId="24" borderId="11" xfId="52" applyNumberFormat="1" applyFont="1" applyFill="1" applyBorder="1" applyAlignment="1" applyProtection="1">
      <alignment horizontal="centerContinuous" vertical="center"/>
      <protection hidden="1"/>
    </xf>
    <xf numFmtId="0" fontId="3" fillId="24" borderId="12" xfId="52" applyNumberFormat="1" applyFont="1" applyFill="1" applyBorder="1" applyAlignment="1" applyProtection="1">
      <alignment horizontal="centerContinuous" vertical="center"/>
      <protection hidden="1"/>
    </xf>
    <xf numFmtId="0" fontId="3" fillId="24" borderId="13" xfId="52" applyNumberFormat="1" applyFont="1" applyFill="1" applyBorder="1" applyAlignment="1" applyProtection="1">
      <alignment horizontal="centerContinuous" vertical="center"/>
      <protection hidden="1"/>
    </xf>
    <xf numFmtId="0" fontId="3" fillId="24" borderId="0" xfId="52" applyNumberFormat="1" applyFont="1" applyFill="1" applyBorder="1" applyAlignment="1" applyProtection="1">
      <alignment horizontal="centerContinuous" vertical="center"/>
      <protection hidden="1"/>
    </xf>
    <xf numFmtId="0" fontId="3" fillId="24" borderId="14" xfId="52" applyNumberFormat="1" applyFont="1" applyFill="1" applyBorder="1" applyAlignment="1" applyProtection="1">
      <alignment horizontal="centerContinuous" vertical="center"/>
      <protection hidden="1"/>
    </xf>
    <xf numFmtId="0" fontId="3" fillId="24" borderId="15" xfId="52" applyNumberFormat="1" applyFont="1" applyFill="1" applyBorder="1" applyAlignment="1" applyProtection="1">
      <alignment horizontal="centerContinuous" vertical="center"/>
      <protection hidden="1"/>
    </xf>
    <xf numFmtId="0" fontId="3" fillId="24" borderId="16" xfId="52" applyNumberFormat="1" applyFont="1" applyFill="1" applyBorder="1" applyAlignment="1" applyProtection="1">
      <alignment horizontal="centerContinuous" vertical="center"/>
      <protection hidden="1"/>
    </xf>
    <xf numFmtId="0" fontId="3" fillId="24" borderId="17" xfId="52" applyNumberFormat="1" applyFont="1" applyFill="1" applyBorder="1" applyAlignment="1" applyProtection="1">
      <alignment horizontal="center" vertical="center" wrapText="1"/>
      <protection hidden="1"/>
    </xf>
    <xf numFmtId="0" fontId="3" fillId="24" borderId="18" xfId="52" applyNumberFormat="1" applyFont="1" applyFill="1" applyBorder="1" applyAlignment="1" applyProtection="1">
      <alignment horizontal="center" vertical="center" wrapText="1"/>
      <protection hidden="1"/>
    </xf>
    <xf numFmtId="0" fontId="0" fillId="24" borderId="0" xfId="0" applyFill="1" applyBorder="1" applyAlignment="1">
      <alignment/>
    </xf>
    <xf numFmtId="0" fontId="2" fillId="24" borderId="0" xfId="52" applyNumberFormat="1" applyFont="1" applyFill="1" applyAlignment="1" applyProtection="1">
      <alignment/>
      <protection hidden="1"/>
    </xf>
    <xf numFmtId="40" fontId="3" fillId="24" borderId="0" xfId="52" applyNumberFormat="1" applyFont="1" applyFill="1" applyAlignment="1" applyProtection="1">
      <alignment/>
      <protection hidden="1"/>
    </xf>
    <xf numFmtId="0" fontId="0" fillId="24" borderId="0" xfId="0" applyFill="1" applyAlignment="1">
      <alignment wrapText="1"/>
    </xf>
    <xf numFmtId="0" fontId="2" fillId="24" borderId="0" xfId="52" applyNumberFormat="1" applyFont="1" applyFill="1" applyAlignment="1" applyProtection="1">
      <alignment wrapText="1"/>
      <protection hidden="1"/>
    </xf>
    <xf numFmtId="0" fontId="2" fillId="24" borderId="0" xfId="52" applyFill="1" applyAlignment="1">
      <alignment horizontal="center"/>
      <protection/>
    </xf>
    <xf numFmtId="40" fontId="3" fillId="24" borderId="0" xfId="52" applyNumberFormat="1" applyFont="1" applyFill="1" applyAlignment="1" applyProtection="1">
      <alignment horizontal="center"/>
      <protection hidden="1"/>
    </xf>
    <xf numFmtId="0" fontId="0" fillId="24" borderId="0" xfId="0" applyFill="1" applyAlignment="1">
      <alignment horizontal="center"/>
    </xf>
    <xf numFmtId="164" fontId="0" fillId="24" borderId="0" xfId="0" applyNumberFormat="1" applyFill="1" applyAlignment="1">
      <alignment/>
    </xf>
    <xf numFmtId="4" fontId="0" fillId="24" borderId="0" xfId="0" applyNumberFormat="1" applyFill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24" fillId="0" borderId="0" xfId="0" applyFont="1" applyFill="1" applyAlignment="1">
      <alignment/>
    </xf>
    <xf numFmtId="165" fontId="4" fillId="0" borderId="19" xfId="52" applyNumberFormat="1" applyFont="1" applyFill="1" applyBorder="1" applyAlignment="1" applyProtection="1">
      <alignment/>
      <protection hidden="1"/>
    </xf>
    <xf numFmtId="167" fontId="4" fillId="0" borderId="19" xfId="52" applyNumberFormat="1" applyFont="1" applyFill="1" applyBorder="1" applyAlignment="1" applyProtection="1">
      <alignment/>
      <protection hidden="1"/>
    </xf>
    <xf numFmtId="166" fontId="4" fillId="0" borderId="19" xfId="52" applyNumberFormat="1" applyFont="1" applyFill="1" applyBorder="1" applyAlignment="1" applyProtection="1">
      <alignment/>
      <protection hidden="1"/>
    </xf>
    <xf numFmtId="0" fontId="7" fillId="24" borderId="0" xfId="53" applyFont="1" applyFill="1" applyAlignment="1" applyProtection="1">
      <alignment horizontal="left" vertical="top"/>
      <protection hidden="1"/>
    </xf>
    <xf numFmtId="0" fontId="7" fillId="24" borderId="0" xfId="52" applyFont="1" applyFill="1" applyAlignment="1">
      <alignment horizontal="left" vertical="top"/>
      <protection/>
    </xf>
    <xf numFmtId="168" fontId="2" fillId="24" borderId="0" xfId="52" applyNumberFormat="1" applyFill="1">
      <alignment/>
      <protection/>
    </xf>
    <xf numFmtId="0" fontId="24" fillId="24" borderId="0" xfId="0" applyFont="1" applyFill="1" applyAlignment="1">
      <alignment/>
    </xf>
    <xf numFmtId="0" fontId="3" fillId="24" borderId="20" xfId="52" applyNumberFormat="1" applyFont="1" applyFill="1" applyBorder="1" applyAlignment="1" applyProtection="1">
      <alignment horizontal="centerContinuous" wrapText="1"/>
      <protection hidden="1"/>
    </xf>
    <xf numFmtId="0" fontId="3" fillId="24" borderId="10" xfId="52" applyNumberFormat="1" applyFont="1" applyFill="1" applyBorder="1" applyAlignment="1" applyProtection="1">
      <alignment horizontal="centerContinuous" wrapText="1"/>
      <protection hidden="1"/>
    </xf>
    <xf numFmtId="0" fontId="3" fillId="24" borderId="10" xfId="52" applyNumberFormat="1" applyFont="1" applyFill="1" applyBorder="1" applyAlignment="1" applyProtection="1">
      <alignment horizontal="centerContinuous"/>
      <protection hidden="1"/>
    </xf>
    <xf numFmtId="0" fontId="3" fillId="24" borderId="21" xfId="52" applyNumberFormat="1" applyFont="1" applyFill="1" applyBorder="1" applyAlignment="1" applyProtection="1">
      <alignment horizontal="center"/>
      <protection hidden="1"/>
    </xf>
    <xf numFmtId="0" fontId="3" fillId="24" borderId="22" xfId="52" applyNumberFormat="1" applyFont="1" applyFill="1" applyBorder="1" applyAlignment="1" applyProtection="1">
      <alignment horizontal="center" vertical="center"/>
      <protection hidden="1"/>
    </xf>
    <xf numFmtId="165" fontId="4" fillId="0" borderId="23" xfId="52" applyNumberFormat="1" applyFont="1" applyFill="1" applyBorder="1" applyAlignment="1" applyProtection="1">
      <alignment wrapText="1"/>
      <protection hidden="1"/>
    </xf>
    <xf numFmtId="165" fontId="4" fillId="0" borderId="23" xfId="52" applyNumberFormat="1" applyFont="1" applyFill="1" applyBorder="1" applyAlignment="1" applyProtection="1">
      <alignment/>
      <protection hidden="1"/>
    </xf>
    <xf numFmtId="167" fontId="4" fillId="0" borderId="23" xfId="52" applyNumberFormat="1" applyFont="1" applyFill="1" applyBorder="1" applyAlignment="1" applyProtection="1">
      <alignment/>
      <protection hidden="1"/>
    </xf>
    <xf numFmtId="166" fontId="4" fillId="0" borderId="23" xfId="52" applyNumberFormat="1" applyFont="1" applyFill="1" applyBorder="1" applyAlignment="1" applyProtection="1">
      <alignment/>
      <protection hidden="1"/>
    </xf>
    <xf numFmtId="165" fontId="3" fillId="0" borderId="23" xfId="52" applyNumberFormat="1" applyFont="1" applyFill="1" applyBorder="1" applyAlignment="1" applyProtection="1">
      <alignment wrapText="1"/>
      <protection hidden="1"/>
    </xf>
    <xf numFmtId="165" fontId="3" fillId="0" borderId="23" xfId="52" applyNumberFormat="1" applyFont="1" applyFill="1" applyBorder="1" applyAlignment="1" applyProtection="1">
      <alignment/>
      <protection hidden="1"/>
    </xf>
    <xf numFmtId="167" fontId="3" fillId="0" borderId="23" xfId="52" applyNumberFormat="1" applyFont="1" applyFill="1" applyBorder="1" applyAlignment="1" applyProtection="1">
      <alignment/>
      <protection hidden="1"/>
    </xf>
    <xf numFmtId="166" fontId="3" fillId="0" borderId="23" xfId="52" applyNumberFormat="1" applyFont="1" applyFill="1" applyBorder="1" applyAlignment="1" applyProtection="1">
      <alignment/>
      <protection hidden="1"/>
    </xf>
    <xf numFmtId="0" fontId="0" fillId="0" borderId="19" xfId="0" applyFill="1" applyBorder="1" applyAlignment="1">
      <alignment/>
    </xf>
    <xf numFmtId="0" fontId="3" fillId="24" borderId="24" xfId="52" applyNumberFormat="1" applyFont="1" applyFill="1" applyBorder="1" applyAlignment="1" applyProtection="1">
      <alignment horizontal="center" vertical="center" wrapText="1"/>
      <protection hidden="1"/>
    </xf>
    <xf numFmtId="0" fontId="3" fillId="24" borderId="0" xfId="54" applyNumberFormat="1" applyFont="1" applyFill="1" applyAlignment="1" applyProtection="1">
      <alignment wrapText="1"/>
      <protection hidden="1"/>
    </xf>
    <xf numFmtId="0" fontId="3" fillId="24" borderId="0" xfId="54" applyNumberFormat="1" applyFont="1" applyFill="1" applyAlignment="1" applyProtection="1">
      <alignment/>
      <protection hidden="1"/>
    </xf>
    <xf numFmtId="0" fontId="2" fillId="24" borderId="0" xfId="54" applyFont="1" applyFill="1" applyProtection="1">
      <alignment/>
      <protection hidden="1"/>
    </xf>
    <xf numFmtId="165" fontId="3" fillId="0" borderId="25" xfId="52" applyNumberFormat="1" applyFont="1" applyFill="1" applyBorder="1" applyAlignment="1" applyProtection="1">
      <alignment/>
      <protection hidden="1"/>
    </xf>
    <xf numFmtId="167" fontId="3" fillId="0" borderId="25" xfId="52" applyNumberFormat="1" applyFont="1" applyFill="1" applyBorder="1" applyAlignment="1" applyProtection="1">
      <alignment/>
      <protection hidden="1"/>
    </xf>
    <xf numFmtId="166" fontId="3" fillId="0" borderId="25" xfId="52" applyNumberFormat="1" applyFont="1" applyFill="1" applyBorder="1" applyAlignment="1" applyProtection="1">
      <alignment/>
      <protection hidden="1"/>
    </xf>
    <xf numFmtId="4" fontId="3" fillId="0" borderId="25" xfId="52" applyNumberFormat="1" applyFont="1" applyFill="1" applyBorder="1" applyAlignment="1" applyProtection="1">
      <alignment/>
      <protection hidden="1"/>
    </xf>
    <xf numFmtId="4" fontId="3" fillId="0" borderId="25" xfId="52" applyNumberFormat="1" applyFont="1" applyFill="1" applyBorder="1" applyAlignment="1" applyProtection="1">
      <alignment horizontal="right"/>
      <protection hidden="1"/>
    </xf>
    <xf numFmtId="4" fontId="3" fillId="0" borderId="26" xfId="52" applyNumberFormat="1" applyFont="1" applyFill="1" applyBorder="1" applyAlignment="1" applyProtection="1">
      <alignment/>
      <protection hidden="1"/>
    </xf>
    <xf numFmtId="4" fontId="3" fillId="0" borderId="23" xfId="52" applyNumberFormat="1" applyFont="1" applyFill="1" applyBorder="1" applyAlignment="1" applyProtection="1">
      <alignment/>
      <protection hidden="1"/>
    </xf>
    <xf numFmtId="4" fontId="3" fillId="0" borderId="23" xfId="52" applyNumberFormat="1" applyFont="1" applyFill="1" applyBorder="1" applyAlignment="1" applyProtection="1">
      <alignment horizontal="right"/>
      <protection hidden="1"/>
    </xf>
    <xf numFmtId="4" fontId="3" fillId="0" borderId="27" xfId="52" applyNumberFormat="1" applyFont="1" applyFill="1" applyBorder="1" applyAlignment="1" applyProtection="1">
      <alignment/>
      <protection hidden="1"/>
    </xf>
    <xf numFmtId="4" fontId="4" fillId="0" borderId="23" xfId="52" applyNumberFormat="1" applyFont="1" applyFill="1" applyBorder="1" applyAlignment="1" applyProtection="1">
      <alignment/>
      <protection hidden="1"/>
    </xf>
    <xf numFmtId="4" fontId="4" fillId="0" borderId="23" xfId="52" applyNumberFormat="1" applyFont="1" applyFill="1" applyBorder="1" applyAlignment="1" applyProtection="1">
      <alignment horizontal="right"/>
      <protection hidden="1"/>
    </xf>
    <xf numFmtId="4" fontId="4" fillId="0" borderId="27" xfId="52" applyNumberFormat="1" applyFont="1" applyFill="1" applyBorder="1" applyAlignment="1" applyProtection="1">
      <alignment/>
      <protection hidden="1"/>
    </xf>
    <xf numFmtId="4" fontId="4" fillId="0" borderId="19" xfId="52" applyNumberFormat="1" applyFont="1" applyFill="1" applyBorder="1" applyAlignment="1" applyProtection="1">
      <alignment/>
      <protection hidden="1"/>
    </xf>
    <xf numFmtId="4" fontId="4" fillId="0" borderId="19" xfId="52" applyNumberFormat="1" applyFont="1" applyFill="1" applyBorder="1" applyAlignment="1" applyProtection="1">
      <alignment horizontal="right"/>
      <protection hidden="1"/>
    </xf>
    <xf numFmtId="4" fontId="4" fillId="0" borderId="28" xfId="52" applyNumberFormat="1" applyFont="1" applyFill="1" applyBorder="1" applyAlignment="1" applyProtection="1">
      <alignment/>
      <protection hidden="1"/>
    </xf>
    <xf numFmtId="4" fontId="4" fillId="25" borderId="23" xfId="52" applyNumberFormat="1" applyFont="1" applyFill="1" applyBorder="1" applyAlignment="1" applyProtection="1">
      <alignment/>
      <protection hidden="1"/>
    </xf>
    <xf numFmtId="4" fontId="4" fillId="25" borderId="19" xfId="52" applyNumberFormat="1" applyFont="1" applyFill="1" applyBorder="1" applyAlignment="1" applyProtection="1">
      <alignment/>
      <protection hidden="1"/>
    </xf>
    <xf numFmtId="0" fontId="3" fillId="24" borderId="29" xfId="52" applyNumberFormat="1" applyFont="1" applyFill="1" applyBorder="1" applyAlignment="1" applyProtection="1">
      <alignment horizontal="center" vertical="center" wrapText="1"/>
      <protection hidden="1"/>
    </xf>
    <xf numFmtId="0" fontId="5" fillId="24" borderId="0" xfId="54" applyFont="1" applyFill="1" applyAlignment="1" applyProtection="1">
      <alignment horizontal="center" wrapText="1"/>
      <protection hidden="1"/>
    </xf>
    <xf numFmtId="0" fontId="3" fillId="24" borderId="20" xfId="52" applyNumberFormat="1" applyFont="1" applyFill="1" applyBorder="1" applyAlignment="1" applyProtection="1">
      <alignment horizontal="center" vertical="center"/>
      <protection hidden="1"/>
    </xf>
    <xf numFmtId="0" fontId="3" fillId="24" borderId="10" xfId="52" applyNumberFormat="1" applyFont="1" applyFill="1" applyBorder="1" applyAlignment="1" applyProtection="1">
      <alignment horizontal="center" vertical="center"/>
      <protection hidden="1"/>
    </xf>
    <xf numFmtId="0" fontId="3" fillId="24" borderId="30" xfId="52" applyNumberFormat="1" applyFont="1" applyFill="1" applyBorder="1" applyAlignment="1" applyProtection="1">
      <alignment horizontal="center" vertical="center"/>
      <protection hidden="1"/>
    </xf>
    <xf numFmtId="0" fontId="3" fillId="24" borderId="31" xfId="52" applyNumberFormat="1" applyFont="1" applyFill="1" applyBorder="1" applyAlignment="1" applyProtection="1">
      <alignment horizontal="center" vertical="center"/>
      <protection hidden="1"/>
    </xf>
    <xf numFmtId="0" fontId="3" fillId="24" borderId="0" xfId="52" applyNumberFormat="1" applyFont="1" applyFill="1" applyBorder="1" applyAlignment="1" applyProtection="1">
      <alignment horizontal="center" vertical="center"/>
      <protection hidden="1"/>
    </xf>
    <xf numFmtId="0" fontId="3" fillId="24" borderId="32" xfId="52" applyNumberFormat="1" applyFont="1" applyFill="1" applyBorder="1" applyAlignment="1" applyProtection="1">
      <alignment horizontal="center" vertical="center"/>
      <protection hidden="1"/>
    </xf>
    <xf numFmtId="0" fontId="3" fillId="24" borderId="17" xfId="52" applyNumberFormat="1" applyFont="1" applyFill="1" applyBorder="1" applyAlignment="1" applyProtection="1">
      <alignment horizontal="center" vertical="center"/>
      <protection hidden="1"/>
    </xf>
    <xf numFmtId="0" fontId="3" fillId="24" borderId="33" xfId="52" applyNumberFormat="1" applyFont="1" applyFill="1" applyBorder="1" applyAlignment="1" applyProtection="1">
      <alignment horizontal="center" vertical="center"/>
      <protection hidden="1"/>
    </xf>
    <xf numFmtId="0" fontId="3" fillId="24" borderId="34" xfId="52" applyNumberFormat="1" applyFont="1" applyFill="1" applyBorder="1" applyAlignment="1" applyProtection="1">
      <alignment horizontal="center" vertical="center"/>
      <protection hidden="1"/>
    </xf>
    <xf numFmtId="0" fontId="3" fillId="24" borderId="35" xfId="52" applyNumberFormat="1" applyFont="1" applyFill="1" applyBorder="1" applyAlignment="1" applyProtection="1">
      <alignment horizontal="center" vertical="center"/>
      <protection hidden="1"/>
    </xf>
    <xf numFmtId="0" fontId="3" fillId="24" borderId="36" xfId="52" applyNumberFormat="1" applyFont="1" applyFill="1" applyBorder="1" applyAlignment="1" applyProtection="1">
      <alignment horizontal="center" vertical="center"/>
      <protection hidden="1"/>
    </xf>
    <xf numFmtId="0" fontId="3" fillId="24" borderId="37" xfId="52" applyNumberFormat="1" applyFont="1" applyFill="1" applyBorder="1" applyAlignment="1" applyProtection="1">
      <alignment horizontal="center" vertical="center"/>
      <protection hidden="1"/>
    </xf>
    <xf numFmtId="0" fontId="3" fillId="24" borderId="26" xfId="52" applyNumberFormat="1" applyFont="1" applyFill="1" applyBorder="1" applyAlignment="1" applyProtection="1">
      <alignment horizontal="center" vertical="center" wrapText="1"/>
      <protection hidden="1"/>
    </xf>
    <xf numFmtId="0" fontId="3" fillId="24" borderId="27" xfId="52" applyNumberFormat="1" applyFont="1" applyFill="1" applyBorder="1" applyAlignment="1" applyProtection="1">
      <alignment horizontal="center" vertical="center" wrapText="1"/>
      <protection hidden="1"/>
    </xf>
    <xf numFmtId="0" fontId="3" fillId="24" borderId="28" xfId="52" applyNumberFormat="1" applyFont="1" applyFill="1" applyBorder="1" applyAlignment="1" applyProtection="1">
      <alignment horizontal="center" vertical="center" wrapText="1"/>
      <protection hidden="1"/>
    </xf>
    <xf numFmtId="0" fontId="3" fillId="24" borderId="38" xfId="52" applyNumberFormat="1" applyFont="1" applyFill="1" applyBorder="1" applyAlignment="1" applyProtection="1">
      <alignment horizontal="center" vertical="center" wrapText="1"/>
      <protection hidden="1"/>
    </xf>
    <xf numFmtId="0" fontId="3" fillId="24" borderId="39" xfId="52" applyNumberFormat="1" applyFont="1" applyFill="1" applyBorder="1" applyAlignment="1" applyProtection="1">
      <alignment horizontal="center" vertical="center" wrapText="1"/>
      <protection hidden="1"/>
    </xf>
    <xf numFmtId="0" fontId="3" fillId="24" borderId="40" xfId="52" applyNumberFormat="1" applyFont="1" applyFill="1" applyBorder="1" applyAlignment="1" applyProtection="1">
      <alignment horizontal="center" vertical="center" wrapText="1"/>
      <protection hidden="1"/>
    </xf>
    <xf numFmtId="0" fontId="3" fillId="24" borderId="41" xfId="52" applyNumberFormat="1" applyFont="1" applyFill="1" applyBorder="1" applyAlignment="1" applyProtection="1">
      <alignment horizontal="center" vertical="center" wrapText="1"/>
      <protection hidden="1"/>
    </xf>
    <xf numFmtId="0" fontId="3" fillId="24" borderId="42" xfId="52" applyNumberFormat="1" applyFont="1" applyFill="1" applyBorder="1" applyAlignment="1" applyProtection="1">
      <alignment horizontal="center" vertical="center" wrapText="1"/>
      <protection hidden="1"/>
    </xf>
    <xf numFmtId="0" fontId="3" fillId="24" borderId="43" xfId="52" applyNumberFormat="1" applyFont="1" applyFill="1" applyBorder="1" applyAlignment="1" applyProtection="1">
      <alignment horizontal="center" vertical="center" wrapText="1"/>
      <protection hidden="1"/>
    </xf>
    <xf numFmtId="0" fontId="3" fillId="24" borderId="44" xfId="52" applyNumberFormat="1" applyFont="1" applyFill="1" applyBorder="1" applyAlignment="1" applyProtection="1">
      <alignment horizontal="center" vertical="center" wrapText="1"/>
      <protection hidden="1"/>
    </xf>
    <xf numFmtId="0" fontId="3" fillId="24" borderId="24" xfId="52" applyNumberFormat="1" applyFont="1" applyFill="1" applyBorder="1" applyAlignment="1" applyProtection="1">
      <alignment horizontal="center" vertical="center" wrapText="1"/>
      <protection hidden="1"/>
    </xf>
    <xf numFmtId="165" fontId="3" fillId="0" borderId="35" xfId="52" applyNumberFormat="1" applyFont="1" applyFill="1" applyBorder="1" applyAlignment="1" applyProtection="1">
      <alignment wrapText="1"/>
      <protection hidden="1"/>
    </xf>
    <xf numFmtId="165" fontId="3" fillId="0" borderId="25" xfId="52" applyNumberFormat="1" applyFont="1" applyFill="1" applyBorder="1" applyAlignment="1" applyProtection="1">
      <alignment wrapText="1"/>
      <protection hidden="1"/>
    </xf>
    <xf numFmtId="165" fontId="3" fillId="0" borderId="36" xfId="52" applyNumberFormat="1" applyFont="1" applyFill="1" applyBorder="1" applyAlignment="1" applyProtection="1">
      <alignment wrapText="1"/>
      <protection hidden="1"/>
    </xf>
    <xf numFmtId="165" fontId="3" fillId="0" borderId="23" xfId="52" applyNumberFormat="1" applyFont="1" applyFill="1" applyBorder="1" applyAlignment="1" applyProtection="1">
      <alignment wrapText="1"/>
      <protection hidden="1"/>
    </xf>
    <xf numFmtId="165" fontId="4" fillId="0" borderId="36" xfId="52" applyNumberFormat="1" applyFont="1" applyFill="1" applyBorder="1" applyAlignment="1" applyProtection="1">
      <alignment wrapText="1"/>
      <protection hidden="1"/>
    </xf>
    <xf numFmtId="165" fontId="4" fillId="0" borderId="23" xfId="52" applyNumberFormat="1" applyFont="1" applyFill="1" applyBorder="1" applyAlignment="1" applyProtection="1">
      <alignment wrapText="1"/>
      <protection hidden="1"/>
    </xf>
    <xf numFmtId="0" fontId="25" fillId="0" borderId="36" xfId="0" applyFont="1" applyFill="1" applyBorder="1" applyAlignment="1">
      <alignment wrapText="1"/>
    </xf>
    <xf numFmtId="0" fontId="25" fillId="0" borderId="23" xfId="0" applyFont="1" applyFill="1" applyBorder="1" applyAlignment="1">
      <alignment wrapText="1"/>
    </xf>
    <xf numFmtId="0" fontId="25" fillId="0" borderId="36" xfId="0" applyFont="1" applyFill="1" applyBorder="1" applyAlignment="1">
      <alignment/>
    </xf>
    <xf numFmtId="0" fontId="25" fillId="0" borderId="23" xfId="0" applyFont="1" applyFill="1" applyBorder="1" applyAlignment="1">
      <alignment/>
    </xf>
    <xf numFmtId="0" fontId="26" fillId="0" borderId="36" xfId="0" applyFont="1" applyFill="1" applyBorder="1" applyAlignment="1">
      <alignment wrapText="1"/>
    </xf>
    <xf numFmtId="0" fontId="26" fillId="0" borderId="23" xfId="0" applyFont="1" applyFill="1" applyBorder="1" applyAlignment="1">
      <alignment wrapText="1"/>
    </xf>
    <xf numFmtId="0" fontId="25" fillId="25" borderId="36" xfId="0" applyFont="1" applyFill="1" applyBorder="1" applyAlignment="1">
      <alignment wrapText="1"/>
    </xf>
    <xf numFmtId="0" fontId="25" fillId="25" borderId="23" xfId="0" applyFont="1" applyFill="1" applyBorder="1" applyAlignment="1">
      <alignment wrapText="1"/>
    </xf>
    <xf numFmtId="165" fontId="4" fillId="25" borderId="36" xfId="52" applyNumberFormat="1" applyFont="1" applyFill="1" applyBorder="1" applyAlignment="1" applyProtection="1">
      <alignment wrapText="1"/>
      <protection hidden="1"/>
    </xf>
    <xf numFmtId="165" fontId="4" fillId="25" borderId="23" xfId="52" applyNumberFormat="1" applyFont="1" applyFill="1" applyBorder="1" applyAlignment="1" applyProtection="1">
      <alignment wrapText="1"/>
      <protection hidden="1"/>
    </xf>
    <xf numFmtId="0" fontId="25" fillId="25" borderId="37" xfId="0" applyFont="1" applyFill="1" applyBorder="1" applyAlignment="1">
      <alignment wrapText="1"/>
    </xf>
    <xf numFmtId="0" fontId="25" fillId="25" borderId="19" xfId="0" applyFont="1" applyFill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0"/>
  <sheetViews>
    <sheetView tabSelected="1" zoomScalePageLayoutView="0" workbookViewId="0" topLeftCell="A1">
      <selection activeCell="A6" sqref="A6:S7"/>
    </sheetView>
  </sheetViews>
  <sheetFormatPr defaultColWidth="9.140625" defaultRowHeight="15"/>
  <cols>
    <col min="1" max="4" width="9.140625" style="19" customWidth="1"/>
    <col min="5" max="5" width="2.00390625" style="19" customWidth="1"/>
    <col min="6" max="6" width="9.140625" style="1" hidden="1" customWidth="1"/>
    <col min="7" max="7" width="0.5625" style="1" hidden="1" customWidth="1"/>
    <col min="8" max="8" width="9.140625" style="1" hidden="1" customWidth="1"/>
    <col min="9" max="9" width="6.140625" style="1" customWidth="1"/>
    <col min="10" max="10" width="7.57421875" style="1" customWidth="1"/>
    <col min="11" max="11" width="6.7109375" style="1" customWidth="1"/>
    <col min="12" max="12" width="8.28125" style="1" customWidth="1"/>
    <col min="13" max="13" width="10.421875" style="1" customWidth="1"/>
    <col min="14" max="14" width="12.7109375" style="1" customWidth="1"/>
    <col min="15" max="15" width="9.7109375" style="1" bestFit="1" customWidth="1"/>
    <col min="16" max="16" width="12.28125" style="1" customWidth="1"/>
    <col min="17" max="17" width="9.140625" style="1" customWidth="1"/>
    <col min="18" max="18" width="12.421875" style="23" customWidth="1"/>
    <col min="19" max="16384" width="9.140625" style="1" customWidth="1"/>
  </cols>
  <sheetData>
    <row r="1" spans="1:18" s="4" customFormat="1" ht="15">
      <c r="A1" s="19"/>
      <c r="B1" s="19"/>
      <c r="C1" s="19"/>
      <c r="D1" s="19"/>
      <c r="E1" s="19"/>
      <c r="F1" s="1"/>
      <c r="G1" s="1"/>
      <c r="H1" s="1"/>
      <c r="I1" s="1"/>
      <c r="J1" s="1"/>
      <c r="K1" s="1"/>
      <c r="L1" s="3"/>
      <c r="P1" s="32" t="s">
        <v>86</v>
      </c>
      <c r="Q1" s="32"/>
      <c r="R1" s="32"/>
    </row>
    <row r="2" spans="1:18" s="4" customFormat="1" ht="15">
      <c r="A2" s="19"/>
      <c r="B2" s="19"/>
      <c r="C2" s="19"/>
      <c r="D2" s="19"/>
      <c r="E2" s="19"/>
      <c r="F2" s="1"/>
      <c r="G2" s="1"/>
      <c r="H2" s="1"/>
      <c r="I2" s="1"/>
      <c r="J2" s="1"/>
      <c r="K2" s="1"/>
      <c r="L2" s="3"/>
      <c r="P2" s="33" t="s">
        <v>85</v>
      </c>
      <c r="Q2" s="33"/>
      <c r="R2" s="33"/>
    </row>
    <row r="3" spans="1:18" s="4" customFormat="1" ht="15">
      <c r="A3" s="19"/>
      <c r="B3" s="19"/>
      <c r="C3" s="19"/>
      <c r="D3" s="19"/>
      <c r="E3" s="19"/>
      <c r="F3" s="1"/>
      <c r="G3" s="1"/>
      <c r="H3" s="1"/>
      <c r="I3" s="1"/>
      <c r="J3" s="1"/>
      <c r="K3" s="1"/>
      <c r="L3" s="3"/>
      <c r="N3" s="34"/>
      <c r="P3" s="33" t="s">
        <v>68</v>
      </c>
      <c r="Q3" s="33"/>
      <c r="R3" s="33"/>
    </row>
    <row r="4" spans="1:18" s="4" customFormat="1" ht="15">
      <c r="A4" s="19"/>
      <c r="B4" s="19"/>
      <c r="C4" s="19"/>
      <c r="D4" s="19"/>
      <c r="E4" s="19"/>
      <c r="F4" s="1"/>
      <c r="G4" s="1"/>
      <c r="H4" s="1"/>
      <c r="I4" s="1"/>
      <c r="J4" s="1"/>
      <c r="K4" s="1"/>
      <c r="L4" s="3"/>
      <c r="P4" s="33" t="s">
        <v>87</v>
      </c>
      <c r="Q4" s="33"/>
      <c r="R4" s="33"/>
    </row>
    <row r="5" spans="1:18" s="4" customFormat="1" ht="15">
      <c r="A5" s="19"/>
      <c r="B5" s="19"/>
      <c r="C5" s="19"/>
      <c r="D5" s="19"/>
      <c r="E5" s="19"/>
      <c r="F5" s="1"/>
      <c r="G5" s="1"/>
      <c r="H5" s="1"/>
      <c r="I5" s="1"/>
      <c r="J5" s="1"/>
      <c r="K5" s="3"/>
      <c r="L5" s="1"/>
      <c r="O5" s="34"/>
      <c r="R5" s="21"/>
    </row>
    <row r="6" spans="1:19" s="4" customFormat="1" ht="18" customHeight="1">
      <c r="A6" s="72" t="s">
        <v>69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</row>
    <row r="7" spans="1:19" s="4" customFormat="1" ht="42.75" customHeight="1">
      <c r="A7" s="72"/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</row>
    <row r="8" spans="1:19" s="4" customFormat="1" ht="19.5" customHeight="1" thickBot="1">
      <c r="A8" s="51"/>
      <c r="B8" s="51"/>
      <c r="C8" s="51"/>
      <c r="D8" s="51"/>
      <c r="E8" s="51"/>
      <c r="F8" s="52"/>
      <c r="G8" s="52"/>
      <c r="H8" s="52"/>
      <c r="I8" s="53"/>
      <c r="J8" s="53"/>
      <c r="K8" s="53"/>
      <c r="L8" s="5"/>
      <c r="R8" s="21"/>
      <c r="S8" s="5" t="s">
        <v>53</v>
      </c>
    </row>
    <row r="9" spans="1:19" ht="15" customHeight="1" thickBot="1">
      <c r="A9" s="73" t="s">
        <v>54</v>
      </c>
      <c r="B9" s="74"/>
      <c r="C9" s="74"/>
      <c r="D9" s="74"/>
      <c r="E9" s="74"/>
      <c r="F9" s="74"/>
      <c r="G9" s="75"/>
      <c r="H9" s="6"/>
      <c r="I9" s="7" t="s">
        <v>49</v>
      </c>
      <c r="J9" s="8"/>
      <c r="K9" s="8"/>
      <c r="L9" s="8"/>
      <c r="M9" s="9"/>
      <c r="N9" s="82" t="s">
        <v>52</v>
      </c>
      <c r="O9" s="85" t="s">
        <v>50</v>
      </c>
      <c r="P9" s="71" t="s">
        <v>51</v>
      </c>
      <c r="Q9" s="88"/>
      <c r="R9" s="88"/>
      <c r="S9" s="89"/>
    </row>
    <row r="10" spans="1:19" ht="15" customHeight="1">
      <c r="A10" s="76"/>
      <c r="B10" s="77"/>
      <c r="C10" s="77"/>
      <c r="D10" s="77"/>
      <c r="E10" s="77"/>
      <c r="F10" s="77"/>
      <c r="G10" s="78"/>
      <c r="H10" s="10"/>
      <c r="I10" s="11" t="s">
        <v>48</v>
      </c>
      <c r="J10" s="12"/>
      <c r="K10" s="12"/>
      <c r="L10" s="12"/>
      <c r="M10" s="13"/>
      <c r="N10" s="83"/>
      <c r="O10" s="86"/>
      <c r="P10" s="90" t="s">
        <v>57</v>
      </c>
      <c r="Q10" s="92" t="s">
        <v>50</v>
      </c>
      <c r="R10" s="92" t="s">
        <v>71</v>
      </c>
      <c r="S10" s="94" t="s">
        <v>50</v>
      </c>
    </row>
    <row r="11" spans="1:19" ht="76.5" customHeight="1" thickBot="1">
      <c r="A11" s="79"/>
      <c r="B11" s="80"/>
      <c r="C11" s="80"/>
      <c r="D11" s="80"/>
      <c r="E11" s="80"/>
      <c r="F11" s="80"/>
      <c r="G11" s="81"/>
      <c r="H11" s="10"/>
      <c r="I11" s="14" t="s">
        <v>47</v>
      </c>
      <c r="J11" s="15" t="s">
        <v>46</v>
      </c>
      <c r="K11" s="15" t="s">
        <v>45</v>
      </c>
      <c r="L11" s="15" t="s">
        <v>44</v>
      </c>
      <c r="M11" s="50" t="s">
        <v>43</v>
      </c>
      <c r="N11" s="84"/>
      <c r="O11" s="87"/>
      <c r="P11" s="91"/>
      <c r="Q11" s="93"/>
      <c r="R11" s="93"/>
      <c r="S11" s="95"/>
    </row>
    <row r="12" spans="1:19" ht="15.75" customHeight="1" thickBot="1">
      <c r="A12" s="36"/>
      <c r="B12" s="37">
        <v>1</v>
      </c>
      <c r="C12" s="37"/>
      <c r="D12" s="37"/>
      <c r="E12" s="37"/>
      <c r="F12" s="38"/>
      <c r="G12" s="38"/>
      <c r="H12" s="38"/>
      <c r="I12" s="39">
        <v>2</v>
      </c>
      <c r="J12" s="39">
        <v>3</v>
      </c>
      <c r="K12" s="39">
        <v>4</v>
      </c>
      <c r="L12" s="39">
        <v>5</v>
      </c>
      <c r="M12" s="39">
        <v>6</v>
      </c>
      <c r="N12" s="39">
        <v>9</v>
      </c>
      <c r="O12" s="39">
        <v>10</v>
      </c>
      <c r="P12" s="39">
        <v>11</v>
      </c>
      <c r="Q12" s="39">
        <v>12</v>
      </c>
      <c r="R12" s="39">
        <v>13</v>
      </c>
      <c r="S12" s="40">
        <v>14</v>
      </c>
    </row>
    <row r="13" spans="1:19" ht="15" customHeight="1">
      <c r="A13" s="96" t="s">
        <v>42</v>
      </c>
      <c r="B13" s="97"/>
      <c r="C13" s="97"/>
      <c r="D13" s="97"/>
      <c r="E13" s="97"/>
      <c r="F13" s="97"/>
      <c r="G13" s="97"/>
      <c r="H13" s="97"/>
      <c r="I13" s="54">
        <v>653</v>
      </c>
      <c r="J13" s="55">
        <v>0</v>
      </c>
      <c r="K13" s="55">
        <v>0</v>
      </c>
      <c r="L13" s="56">
        <v>0</v>
      </c>
      <c r="M13" s="54">
        <v>0</v>
      </c>
      <c r="N13" s="57">
        <f aca="true" t="shared" si="0" ref="N13:S13">N14+N49+N53+N73+N83+N105+N115</f>
        <v>37359198.239999995</v>
      </c>
      <c r="O13" s="57">
        <f t="shared" si="0"/>
        <v>188100</v>
      </c>
      <c r="P13" s="57">
        <f t="shared" si="0"/>
        <v>36014899.9985</v>
      </c>
      <c r="Q13" s="57">
        <f t="shared" si="0"/>
        <v>250300</v>
      </c>
      <c r="R13" s="58">
        <f>R14+R49+R53+R73+R83+R105+R115</f>
        <v>27378600.002425</v>
      </c>
      <c r="S13" s="59">
        <f t="shared" si="0"/>
        <v>253100</v>
      </c>
    </row>
    <row r="14" spans="1:19" ht="16.5" customHeight="1">
      <c r="A14" s="98" t="s">
        <v>41</v>
      </c>
      <c r="B14" s="99"/>
      <c r="C14" s="99"/>
      <c r="D14" s="99"/>
      <c r="E14" s="99"/>
      <c r="F14" s="99"/>
      <c r="G14" s="99"/>
      <c r="H14" s="99"/>
      <c r="I14" s="46">
        <v>653</v>
      </c>
      <c r="J14" s="47">
        <v>1</v>
      </c>
      <c r="K14" s="47">
        <v>0</v>
      </c>
      <c r="L14" s="48">
        <v>0</v>
      </c>
      <c r="M14" s="46">
        <v>0</v>
      </c>
      <c r="N14" s="60">
        <f>N15+N19+N22+N34+N36+N39</f>
        <v>14576479.84</v>
      </c>
      <c r="O14" s="60">
        <f>O15+O19+O22+O36+O39</f>
        <v>0</v>
      </c>
      <c r="P14" s="60">
        <f>P15+P19+P22+P36+P39</f>
        <v>12266597.39</v>
      </c>
      <c r="Q14" s="60">
        <f>Q15+Q19+Q22+Q36+Q39</f>
        <v>0</v>
      </c>
      <c r="R14" s="61">
        <f>R15+R19+R22+R36+R39</f>
        <v>12746240.65</v>
      </c>
      <c r="S14" s="62">
        <f>S15+S19+S22+S36+S39</f>
        <v>0</v>
      </c>
    </row>
    <row r="15" spans="1:21" ht="39" customHeight="1">
      <c r="A15" s="98" t="s">
        <v>40</v>
      </c>
      <c r="B15" s="99"/>
      <c r="C15" s="99"/>
      <c r="D15" s="99"/>
      <c r="E15" s="99"/>
      <c r="F15" s="99"/>
      <c r="G15" s="99"/>
      <c r="H15" s="99"/>
      <c r="I15" s="46">
        <v>653</v>
      </c>
      <c r="J15" s="47">
        <v>1</v>
      </c>
      <c r="K15" s="47">
        <v>2</v>
      </c>
      <c r="L15" s="48">
        <v>0</v>
      </c>
      <c r="M15" s="46">
        <v>0</v>
      </c>
      <c r="N15" s="60">
        <f aca="true" t="shared" si="1" ref="N15:S15">N16</f>
        <v>1284401.1</v>
      </c>
      <c r="O15" s="60">
        <f t="shared" si="1"/>
        <v>0</v>
      </c>
      <c r="P15" s="60">
        <f t="shared" si="1"/>
        <v>1264401.1</v>
      </c>
      <c r="Q15" s="60">
        <f t="shared" si="1"/>
        <v>0</v>
      </c>
      <c r="R15" s="61">
        <f t="shared" si="1"/>
        <v>1284401.1</v>
      </c>
      <c r="S15" s="62">
        <f t="shared" si="1"/>
        <v>0</v>
      </c>
      <c r="T15" s="2"/>
      <c r="U15" s="2"/>
    </row>
    <row r="16" spans="1:21" ht="15" customHeight="1">
      <c r="A16" s="100" t="s">
        <v>39</v>
      </c>
      <c r="B16" s="101"/>
      <c r="C16" s="101"/>
      <c r="D16" s="101"/>
      <c r="E16" s="101"/>
      <c r="F16" s="101"/>
      <c r="G16" s="101"/>
      <c r="H16" s="101"/>
      <c r="I16" s="42">
        <v>653</v>
      </c>
      <c r="J16" s="43">
        <v>1</v>
      </c>
      <c r="K16" s="43">
        <v>2</v>
      </c>
      <c r="L16" s="44">
        <v>20300</v>
      </c>
      <c r="M16" s="42">
        <v>0</v>
      </c>
      <c r="N16" s="63">
        <f aca="true" t="shared" si="2" ref="N16:S16">N17+N18</f>
        <v>1284401.1</v>
      </c>
      <c r="O16" s="63">
        <f t="shared" si="2"/>
        <v>0</v>
      </c>
      <c r="P16" s="63">
        <f t="shared" si="2"/>
        <v>1264401.1</v>
      </c>
      <c r="Q16" s="63">
        <f t="shared" si="2"/>
        <v>0</v>
      </c>
      <c r="R16" s="64">
        <f t="shared" si="2"/>
        <v>1284401.1</v>
      </c>
      <c r="S16" s="65">
        <f t="shared" si="2"/>
        <v>0</v>
      </c>
      <c r="U16" s="2"/>
    </row>
    <row r="17" spans="1:21" ht="15" customHeight="1">
      <c r="A17" s="100" t="s">
        <v>59</v>
      </c>
      <c r="B17" s="101"/>
      <c r="C17" s="101"/>
      <c r="D17" s="101"/>
      <c r="E17" s="101"/>
      <c r="F17" s="101"/>
      <c r="G17" s="101"/>
      <c r="H17" s="101"/>
      <c r="I17" s="42">
        <v>653</v>
      </c>
      <c r="J17" s="43">
        <v>1</v>
      </c>
      <c r="K17" s="43">
        <v>2</v>
      </c>
      <c r="L17" s="44">
        <v>20300</v>
      </c>
      <c r="M17" s="42">
        <v>121</v>
      </c>
      <c r="N17" s="63">
        <v>1254401.1</v>
      </c>
      <c r="O17" s="63">
        <v>0</v>
      </c>
      <c r="P17" s="63">
        <v>1254401.1</v>
      </c>
      <c r="Q17" s="63">
        <v>0</v>
      </c>
      <c r="R17" s="64">
        <v>1254401.1</v>
      </c>
      <c r="S17" s="65">
        <v>0</v>
      </c>
      <c r="U17" s="2"/>
    </row>
    <row r="18" spans="1:19" ht="24.75" customHeight="1">
      <c r="A18" s="102" t="s">
        <v>65</v>
      </c>
      <c r="B18" s="103"/>
      <c r="C18" s="103"/>
      <c r="D18" s="103"/>
      <c r="E18" s="103"/>
      <c r="F18" s="41"/>
      <c r="G18" s="41"/>
      <c r="H18" s="41"/>
      <c r="I18" s="42">
        <v>653</v>
      </c>
      <c r="J18" s="43">
        <v>1</v>
      </c>
      <c r="K18" s="43">
        <v>2</v>
      </c>
      <c r="L18" s="44">
        <v>20300</v>
      </c>
      <c r="M18" s="42">
        <v>122</v>
      </c>
      <c r="N18" s="63">
        <v>30000</v>
      </c>
      <c r="O18" s="63">
        <v>0</v>
      </c>
      <c r="P18" s="63">
        <v>10000</v>
      </c>
      <c r="Q18" s="63">
        <v>0</v>
      </c>
      <c r="R18" s="64">
        <v>30000</v>
      </c>
      <c r="S18" s="65">
        <v>0</v>
      </c>
    </row>
    <row r="19" spans="1:19" ht="48.75" customHeight="1">
      <c r="A19" s="98" t="s">
        <v>38</v>
      </c>
      <c r="B19" s="99"/>
      <c r="C19" s="99"/>
      <c r="D19" s="99"/>
      <c r="E19" s="99"/>
      <c r="F19" s="99"/>
      <c r="G19" s="99"/>
      <c r="H19" s="99"/>
      <c r="I19" s="46">
        <v>653</v>
      </c>
      <c r="J19" s="47">
        <v>1</v>
      </c>
      <c r="K19" s="47">
        <v>3</v>
      </c>
      <c r="L19" s="48">
        <v>0</v>
      </c>
      <c r="M19" s="46">
        <v>0</v>
      </c>
      <c r="N19" s="60">
        <f>N20</f>
        <v>5000</v>
      </c>
      <c r="O19" s="60">
        <v>0</v>
      </c>
      <c r="P19" s="60">
        <f>P20</f>
        <v>10000</v>
      </c>
      <c r="Q19" s="60">
        <v>0</v>
      </c>
      <c r="R19" s="61">
        <f>R20</f>
        <v>10000</v>
      </c>
      <c r="S19" s="62">
        <v>0</v>
      </c>
    </row>
    <row r="20" spans="1:19" ht="15" customHeight="1">
      <c r="A20" s="100" t="s">
        <v>36</v>
      </c>
      <c r="B20" s="101"/>
      <c r="C20" s="101"/>
      <c r="D20" s="101"/>
      <c r="E20" s="101"/>
      <c r="F20" s="101"/>
      <c r="G20" s="101"/>
      <c r="H20" s="101"/>
      <c r="I20" s="42">
        <v>653</v>
      </c>
      <c r="J20" s="43">
        <v>1</v>
      </c>
      <c r="K20" s="43">
        <v>3</v>
      </c>
      <c r="L20" s="44">
        <v>20400</v>
      </c>
      <c r="M20" s="42">
        <v>0</v>
      </c>
      <c r="N20" s="63">
        <f>N21</f>
        <v>5000</v>
      </c>
      <c r="O20" s="63">
        <v>0</v>
      </c>
      <c r="P20" s="63">
        <f>P21</f>
        <v>10000</v>
      </c>
      <c r="Q20" s="63">
        <v>0</v>
      </c>
      <c r="R20" s="64">
        <f>R21</f>
        <v>10000</v>
      </c>
      <c r="S20" s="65">
        <v>0</v>
      </c>
    </row>
    <row r="21" spans="1:19" ht="24.75" customHeight="1">
      <c r="A21" s="100" t="s">
        <v>60</v>
      </c>
      <c r="B21" s="101"/>
      <c r="C21" s="101"/>
      <c r="D21" s="101"/>
      <c r="E21" s="101"/>
      <c r="F21" s="101"/>
      <c r="G21" s="101"/>
      <c r="H21" s="101"/>
      <c r="I21" s="42">
        <v>653</v>
      </c>
      <c r="J21" s="43">
        <v>1</v>
      </c>
      <c r="K21" s="43">
        <v>3</v>
      </c>
      <c r="L21" s="44">
        <v>20400</v>
      </c>
      <c r="M21" s="42">
        <v>244</v>
      </c>
      <c r="N21" s="63">
        <v>5000</v>
      </c>
      <c r="O21" s="63">
        <v>0</v>
      </c>
      <c r="P21" s="63">
        <v>10000</v>
      </c>
      <c r="Q21" s="63">
        <v>0</v>
      </c>
      <c r="R21" s="64">
        <v>10000</v>
      </c>
      <c r="S21" s="65">
        <v>0</v>
      </c>
    </row>
    <row r="22" spans="1:21" ht="60" customHeight="1">
      <c r="A22" s="98" t="s">
        <v>37</v>
      </c>
      <c r="B22" s="99"/>
      <c r="C22" s="99"/>
      <c r="D22" s="99"/>
      <c r="E22" s="99"/>
      <c r="F22" s="99"/>
      <c r="G22" s="99"/>
      <c r="H22" s="99"/>
      <c r="I22" s="46">
        <v>653</v>
      </c>
      <c r="J22" s="47">
        <v>1</v>
      </c>
      <c r="K22" s="47">
        <v>4</v>
      </c>
      <c r="L22" s="48">
        <v>0</v>
      </c>
      <c r="M22" s="46">
        <v>0</v>
      </c>
      <c r="N22" s="60">
        <f aca="true" t="shared" si="3" ref="N22:S22">N23+N29</f>
        <v>4322770.79</v>
      </c>
      <c r="O22" s="60">
        <f t="shared" si="3"/>
        <v>0</v>
      </c>
      <c r="P22" s="60">
        <f t="shared" si="3"/>
        <v>3016370.79</v>
      </c>
      <c r="Q22" s="60">
        <f t="shared" si="3"/>
        <v>0</v>
      </c>
      <c r="R22" s="61">
        <f t="shared" si="3"/>
        <v>3098370.79</v>
      </c>
      <c r="S22" s="62">
        <f t="shared" si="3"/>
        <v>0</v>
      </c>
      <c r="U22" s="2"/>
    </row>
    <row r="23" spans="1:20" ht="48.75" customHeight="1">
      <c r="A23" s="100" t="s">
        <v>66</v>
      </c>
      <c r="B23" s="101"/>
      <c r="C23" s="101"/>
      <c r="D23" s="101"/>
      <c r="E23" s="101"/>
      <c r="F23" s="101"/>
      <c r="G23" s="101"/>
      <c r="H23" s="101"/>
      <c r="I23" s="42">
        <v>653</v>
      </c>
      <c r="J23" s="43">
        <v>1</v>
      </c>
      <c r="K23" s="43">
        <v>4</v>
      </c>
      <c r="L23" s="44">
        <v>20400</v>
      </c>
      <c r="M23" s="42">
        <v>0</v>
      </c>
      <c r="N23" s="63">
        <f>N24</f>
        <v>1206600</v>
      </c>
      <c r="O23" s="63">
        <f>O25+O29</f>
        <v>0</v>
      </c>
      <c r="P23" s="63">
        <v>0</v>
      </c>
      <c r="Q23" s="63">
        <f>Q25+Q29</f>
        <v>0</v>
      </c>
      <c r="R23" s="64">
        <v>0</v>
      </c>
      <c r="S23" s="65">
        <f>S25+S29</f>
        <v>0</v>
      </c>
      <c r="T23" s="24"/>
    </row>
    <row r="24" spans="1:19" ht="15" customHeight="1">
      <c r="A24" s="100" t="s">
        <v>36</v>
      </c>
      <c r="B24" s="101"/>
      <c r="C24" s="101"/>
      <c r="D24" s="101"/>
      <c r="E24" s="101"/>
      <c r="F24" s="41"/>
      <c r="G24" s="41"/>
      <c r="H24" s="41"/>
      <c r="I24" s="42">
        <v>653</v>
      </c>
      <c r="J24" s="43">
        <v>1</v>
      </c>
      <c r="K24" s="43">
        <v>4</v>
      </c>
      <c r="L24" s="44">
        <v>20400</v>
      </c>
      <c r="M24" s="42">
        <v>540</v>
      </c>
      <c r="N24" s="63">
        <f>N25</f>
        <v>1206600</v>
      </c>
      <c r="O24" s="63">
        <v>0</v>
      </c>
      <c r="P24" s="63">
        <v>0</v>
      </c>
      <c r="Q24" s="63">
        <v>0</v>
      </c>
      <c r="R24" s="64">
        <v>0</v>
      </c>
      <c r="S24" s="65">
        <v>0</v>
      </c>
    </row>
    <row r="25" spans="1:19" ht="15" customHeight="1">
      <c r="A25" s="100" t="s">
        <v>59</v>
      </c>
      <c r="B25" s="101"/>
      <c r="C25" s="101"/>
      <c r="D25" s="101"/>
      <c r="E25" s="101"/>
      <c r="F25" s="101"/>
      <c r="G25" s="101"/>
      <c r="H25" s="101"/>
      <c r="I25" s="42">
        <v>653</v>
      </c>
      <c r="J25" s="43">
        <v>1</v>
      </c>
      <c r="K25" s="43">
        <v>4</v>
      </c>
      <c r="L25" s="44">
        <v>20400</v>
      </c>
      <c r="M25" s="42">
        <v>540</v>
      </c>
      <c r="N25" s="63">
        <v>1206600</v>
      </c>
      <c r="O25" s="63">
        <v>0</v>
      </c>
      <c r="P25" s="63">
        <v>0</v>
      </c>
      <c r="Q25" s="63">
        <v>0</v>
      </c>
      <c r="R25" s="64">
        <v>0</v>
      </c>
      <c r="S25" s="65">
        <v>0</v>
      </c>
    </row>
    <row r="26" spans="1:19" ht="15" customHeight="1" hidden="1">
      <c r="A26" s="100" t="s">
        <v>16</v>
      </c>
      <c r="B26" s="101"/>
      <c r="C26" s="101"/>
      <c r="D26" s="101"/>
      <c r="E26" s="101"/>
      <c r="F26" s="101"/>
      <c r="G26" s="101"/>
      <c r="H26" s="101"/>
      <c r="I26" s="42">
        <v>653</v>
      </c>
      <c r="J26" s="43">
        <v>1</v>
      </c>
      <c r="K26" s="43">
        <v>4</v>
      </c>
      <c r="L26" s="44">
        <v>20400</v>
      </c>
      <c r="M26" s="42">
        <v>17</v>
      </c>
      <c r="N26" s="63">
        <v>357000</v>
      </c>
      <c r="O26" s="63">
        <v>0</v>
      </c>
      <c r="P26" s="63">
        <v>0</v>
      </c>
      <c r="Q26" s="63">
        <v>0</v>
      </c>
      <c r="R26" s="64">
        <v>0</v>
      </c>
      <c r="S26" s="65">
        <v>0</v>
      </c>
    </row>
    <row r="27" spans="1:19" ht="15" customHeight="1" hidden="1">
      <c r="A27" s="100" t="s">
        <v>15</v>
      </c>
      <c r="B27" s="101"/>
      <c r="C27" s="101"/>
      <c r="D27" s="101"/>
      <c r="E27" s="101"/>
      <c r="F27" s="101"/>
      <c r="G27" s="101"/>
      <c r="H27" s="101"/>
      <c r="I27" s="42">
        <v>653</v>
      </c>
      <c r="J27" s="43">
        <v>1</v>
      </c>
      <c r="K27" s="43">
        <v>4</v>
      </c>
      <c r="L27" s="44">
        <v>20400</v>
      </c>
      <c r="M27" s="42">
        <v>17</v>
      </c>
      <c r="N27" s="63">
        <v>357000</v>
      </c>
      <c r="O27" s="63">
        <v>0</v>
      </c>
      <c r="P27" s="63">
        <v>0</v>
      </c>
      <c r="Q27" s="63">
        <v>0</v>
      </c>
      <c r="R27" s="64">
        <v>0</v>
      </c>
      <c r="S27" s="65">
        <v>0</v>
      </c>
    </row>
    <row r="28" spans="1:19" ht="24.75" customHeight="1" hidden="1">
      <c r="A28" s="100" t="s">
        <v>14</v>
      </c>
      <c r="B28" s="101"/>
      <c r="C28" s="101"/>
      <c r="D28" s="101"/>
      <c r="E28" s="101"/>
      <c r="F28" s="101"/>
      <c r="G28" s="101"/>
      <c r="H28" s="101"/>
      <c r="I28" s="42">
        <v>653</v>
      </c>
      <c r="J28" s="43">
        <v>1</v>
      </c>
      <c r="K28" s="43">
        <v>4</v>
      </c>
      <c r="L28" s="44">
        <v>20400</v>
      </c>
      <c r="M28" s="42">
        <v>17</v>
      </c>
      <c r="N28" s="63">
        <v>357000</v>
      </c>
      <c r="O28" s="63">
        <v>0</v>
      </c>
      <c r="P28" s="63">
        <v>0</v>
      </c>
      <c r="Q28" s="63">
        <v>0</v>
      </c>
      <c r="R28" s="64">
        <v>357000</v>
      </c>
      <c r="S28" s="65">
        <v>0</v>
      </c>
    </row>
    <row r="29" spans="1:20" ht="24.75" customHeight="1">
      <c r="A29" s="100" t="s">
        <v>7</v>
      </c>
      <c r="B29" s="101"/>
      <c r="C29" s="101"/>
      <c r="D29" s="101"/>
      <c r="E29" s="101"/>
      <c r="F29" s="101"/>
      <c r="G29" s="101"/>
      <c r="H29" s="101"/>
      <c r="I29" s="42">
        <v>653</v>
      </c>
      <c r="J29" s="43">
        <v>1</v>
      </c>
      <c r="K29" s="43">
        <v>4</v>
      </c>
      <c r="L29" s="44">
        <v>20400</v>
      </c>
      <c r="M29" s="42">
        <v>0</v>
      </c>
      <c r="N29" s="63">
        <f>N30+N31+N32+N33</f>
        <v>3116170.79</v>
      </c>
      <c r="O29" s="63">
        <v>0</v>
      </c>
      <c r="P29" s="63">
        <f>P30+P31+P32+P33</f>
        <v>3016370.79</v>
      </c>
      <c r="Q29" s="63">
        <v>0</v>
      </c>
      <c r="R29" s="64">
        <f>R30+R31+R32+R33</f>
        <v>3098370.79</v>
      </c>
      <c r="S29" s="65">
        <v>0</v>
      </c>
      <c r="T29" s="24"/>
    </row>
    <row r="30" spans="1:19" ht="15" customHeight="1">
      <c r="A30" s="100" t="s">
        <v>59</v>
      </c>
      <c r="B30" s="101"/>
      <c r="C30" s="101"/>
      <c r="D30" s="101"/>
      <c r="E30" s="101"/>
      <c r="F30" s="101"/>
      <c r="G30" s="101"/>
      <c r="H30" s="101"/>
      <c r="I30" s="42">
        <v>653</v>
      </c>
      <c r="J30" s="43">
        <v>1</v>
      </c>
      <c r="K30" s="43">
        <v>4</v>
      </c>
      <c r="L30" s="44">
        <v>20400</v>
      </c>
      <c r="M30" s="42">
        <v>121</v>
      </c>
      <c r="N30" s="63">
        <f>2274501.59+686899.48</f>
        <v>2961401.07</v>
      </c>
      <c r="O30" s="63">
        <v>0</v>
      </c>
      <c r="P30" s="63">
        <v>2961401.07</v>
      </c>
      <c r="Q30" s="63">
        <v>0</v>
      </c>
      <c r="R30" s="64">
        <v>2961401.07</v>
      </c>
      <c r="S30" s="65">
        <v>0</v>
      </c>
    </row>
    <row r="31" spans="1:19" ht="24.75" customHeight="1">
      <c r="A31" s="100" t="s">
        <v>65</v>
      </c>
      <c r="B31" s="101"/>
      <c r="C31" s="101"/>
      <c r="D31" s="101"/>
      <c r="E31" s="101"/>
      <c r="F31" s="101"/>
      <c r="G31" s="101"/>
      <c r="H31" s="101"/>
      <c r="I31" s="42">
        <v>653</v>
      </c>
      <c r="J31" s="43">
        <v>1</v>
      </c>
      <c r="K31" s="43">
        <v>4</v>
      </c>
      <c r="L31" s="44">
        <v>20400</v>
      </c>
      <c r="M31" s="42">
        <v>122</v>
      </c>
      <c r="N31" s="63">
        <v>108000</v>
      </c>
      <c r="O31" s="63">
        <v>0</v>
      </c>
      <c r="P31" s="63">
        <v>18000</v>
      </c>
      <c r="Q31" s="63">
        <v>0</v>
      </c>
      <c r="R31" s="64">
        <v>100000</v>
      </c>
      <c r="S31" s="65">
        <v>0</v>
      </c>
    </row>
    <row r="32" spans="1:22" ht="24.75" customHeight="1">
      <c r="A32" s="100" t="s">
        <v>60</v>
      </c>
      <c r="B32" s="101"/>
      <c r="C32" s="101"/>
      <c r="D32" s="101"/>
      <c r="E32" s="101"/>
      <c r="F32" s="101"/>
      <c r="G32" s="101"/>
      <c r="H32" s="101"/>
      <c r="I32" s="42">
        <v>653</v>
      </c>
      <c r="J32" s="43">
        <v>1</v>
      </c>
      <c r="K32" s="43">
        <v>4</v>
      </c>
      <c r="L32" s="44">
        <v>20400</v>
      </c>
      <c r="M32" s="42">
        <v>244</v>
      </c>
      <c r="N32" s="63">
        <v>16969.72</v>
      </c>
      <c r="O32" s="63">
        <v>0</v>
      </c>
      <c r="P32" s="63">
        <v>16969.72</v>
      </c>
      <c r="Q32" s="63">
        <v>0</v>
      </c>
      <c r="R32" s="64">
        <v>16969.72</v>
      </c>
      <c r="S32" s="65">
        <v>0</v>
      </c>
      <c r="V32" s="2"/>
    </row>
    <row r="33" spans="1:19" ht="15" customHeight="1">
      <c r="A33" s="104" t="s">
        <v>67</v>
      </c>
      <c r="B33" s="105"/>
      <c r="C33" s="105"/>
      <c r="D33" s="105"/>
      <c r="E33" s="105"/>
      <c r="F33" s="41"/>
      <c r="G33" s="41"/>
      <c r="H33" s="41"/>
      <c r="I33" s="42">
        <v>653</v>
      </c>
      <c r="J33" s="43">
        <v>1</v>
      </c>
      <c r="K33" s="43">
        <v>4</v>
      </c>
      <c r="L33" s="44">
        <v>20400</v>
      </c>
      <c r="M33" s="42">
        <v>852</v>
      </c>
      <c r="N33" s="63">
        <v>29800</v>
      </c>
      <c r="O33" s="63">
        <v>0</v>
      </c>
      <c r="P33" s="63">
        <v>20000</v>
      </c>
      <c r="Q33" s="63">
        <v>0</v>
      </c>
      <c r="R33" s="64">
        <v>20000</v>
      </c>
      <c r="S33" s="65">
        <v>0</v>
      </c>
    </row>
    <row r="34" spans="1:19" s="35" customFormat="1" ht="24" customHeight="1">
      <c r="A34" s="106" t="s">
        <v>84</v>
      </c>
      <c r="B34" s="107"/>
      <c r="C34" s="107"/>
      <c r="D34" s="107"/>
      <c r="E34" s="107"/>
      <c r="F34" s="45"/>
      <c r="G34" s="45"/>
      <c r="H34" s="45"/>
      <c r="I34" s="46">
        <v>653</v>
      </c>
      <c r="J34" s="47">
        <v>1</v>
      </c>
      <c r="K34" s="47">
        <v>7</v>
      </c>
      <c r="L34" s="48">
        <v>0</v>
      </c>
      <c r="M34" s="46">
        <v>0</v>
      </c>
      <c r="N34" s="60">
        <f>N35</f>
        <v>715135</v>
      </c>
      <c r="O34" s="60">
        <v>0</v>
      </c>
      <c r="P34" s="60">
        <v>0</v>
      </c>
      <c r="Q34" s="60">
        <v>0</v>
      </c>
      <c r="R34" s="61">
        <v>0</v>
      </c>
      <c r="S34" s="62">
        <v>0</v>
      </c>
    </row>
    <row r="35" spans="1:19" ht="24" customHeight="1">
      <c r="A35" s="108" t="s">
        <v>60</v>
      </c>
      <c r="B35" s="109"/>
      <c r="C35" s="109"/>
      <c r="D35" s="109"/>
      <c r="E35" s="109"/>
      <c r="F35" s="41"/>
      <c r="G35" s="41"/>
      <c r="H35" s="41"/>
      <c r="I35" s="42">
        <v>653</v>
      </c>
      <c r="J35" s="43">
        <v>1</v>
      </c>
      <c r="K35" s="43">
        <v>7</v>
      </c>
      <c r="L35" s="44">
        <v>200002</v>
      </c>
      <c r="M35" s="42">
        <v>244</v>
      </c>
      <c r="N35" s="69">
        <f>461135+254000</f>
        <v>715135</v>
      </c>
      <c r="O35" s="63">
        <v>0</v>
      </c>
      <c r="P35" s="63">
        <v>0</v>
      </c>
      <c r="Q35" s="63">
        <v>0</v>
      </c>
      <c r="R35" s="64">
        <v>0</v>
      </c>
      <c r="S35" s="65">
        <v>0</v>
      </c>
    </row>
    <row r="36" spans="1:19" ht="15" customHeight="1">
      <c r="A36" s="98" t="s">
        <v>34</v>
      </c>
      <c r="B36" s="99"/>
      <c r="C36" s="99"/>
      <c r="D36" s="99"/>
      <c r="E36" s="99"/>
      <c r="F36" s="99"/>
      <c r="G36" s="99"/>
      <c r="H36" s="99"/>
      <c r="I36" s="46">
        <v>653</v>
      </c>
      <c r="J36" s="47">
        <v>1</v>
      </c>
      <c r="K36" s="47">
        <v>11</v>
      </c>
      <c r="L36" s="48">
        <v>0</v>
      </c>
      <c r="M36" s="46">
        <v>0</v>
      </c>
      <c r="N36" s="60">
        <f>N37</f>
        <v>150000</v>
      </c>
      <c r="O36" s="60">
        <f aca="true" t="shared" si="4" ref="O36:S37">O37</f>
        <v>0</v>
      </c>
      <c r="P36" s="60">
        <f t="shared" si="4"/>
        <v>150000</v>
      </c>
      <c r="Q36" s="60">
        <f t="shared" si="4"/>
        <v>0</v>
      </c>
      <c r="R36" s="61">
        <f t="shared" si="4"/>
        <v>150000</v>
      </c>
      <c r="S36" s="62">
        <f t="shared" si="4"/>
        <v>0</v>
      </c>
    </row>
    <row r="37" spans="1:19" ht="15" customHeight="1">
      <c r="A37" s="100" t="s">
        <v>33</v>
      </c>
      <c r="B37" s="101"/>
      <c r="C37" s="101"/>
      <c r="D37" s="101"/>
      <c r="E37" s="101"/>
      <c r="F37" s="101"/>
      <c r="G37" s="101"/>
      <c r="H37" s="101"/>
      <c r="I37" s="42">
        <v>653</v>
      </c>
      <c r="J37" s="43">
        <v>1</v>
      </c>
      <c r="K37" s="43">
        <v>11</v>
      </c>
      <c r="L37" s="44">
        <v>700500</v>
      </c>
      <c r="M37" s="42">
        <v>0</v>
      </c>
      <c r="N37" s="63">
        <f>N38</f>
        <v>150000</v>
      </c>
      <c r="O37" s="63">
        <f t="shared" si="4"/>
        <v>0</v>
      </c>
      <c r="P37" s="63">
        <f t="shared" si="4"/>
        <v>150000</v>
      </c>
      <c r="Q37" s="63">
        <f t="shared" si="4"/>
        <v>0</v>
      </c>
      <c r="R37" s="64">
        <f t="shared" si="4"/>
        <v>150000</v>
      </c>
      <c r="S37" s="65">
        <f t="shared" si="4"/>
        <v>0</v>
      </c>
    </row>
    <row r="38" spans="1:19" ht="15" customHeight="1">
      <c r="A38" s="100" t="s">
        <v>62</v>
      </c>
      <c r="B38" s="101"/>
      <c r="C38" s="101"/>
      <c r="D38" s="101"/>
      <c r="E38" s="101"/>
      <c r="F38" s="101"/>
      <c r="G38" s="101"/>
      <c r="H38" s="101"/>
      <c r="I38" s="42">
        <v>653</v>
      </c>
      <c r="J38" s="43">
        <v>1</v>
      </c>
      <c r="K38" s="43">
        <v>11</v>
      </c>
      <c r="L38" s="44">
        <v>700500</v>
      </c>
      <c r="M38" s="42">
        <v>870</v>
      </c>
      <c r="N38" s="63">
        <v>150000</v>
      </c>
      <c r="O38" s="63">
        <v>0</v>
      </c>
      <c r="P38" s="63">
        <v>150000</v>
      </c>
      <c r="Q38" s="63">
        <v>0</v>
      </c>
      <c r="R38" s="64">
        <v>150000</v>
      </c>
      <c r="S38" s="65">
        <v>0</v>
      </c>
    </row>
    <row r="39" spans="1:19" ht="15" customHeight="1">
      <c r="A39" s="98" t="s">
        <v>32</v>
      </c>
      <c r="B39" s="99"/>
      <c r="C39" s="99"/>
      <c r="D39" s="99"/>
      <c r="E39" s="99"/>
      <c r="F39" s="99"/>
      <c r="G39" s="99"/>
      <c r="H39" s="99"/>
      <c r="I39" s="46">
        <v>653</v>
      </c>
      <c r="J39" s="47">
        <v>1</v>
      </c>
      <c r="K39" s="47">
        <v>13</v>
      </c>
      <c r="L39" s="48">
        <v>0</v>
      </c>
      <c r="M39" s="46">
        <v>0</v>
      </c>
      <c r="N39" s="60">
        <f aca="true" t="shared" si="5" ref="N39:S39">N42+N47</f>
        <v>8099172.95</v>
      </c>
      <c r="O39" s="60">
        <f t="shared" si="5"/>
        <v>0</v>
      </c>
      <c r="P39" s="60">
        <f t="shared" si="5"/>
        <v>7825825.5</v>
      </c>
      <c r="Q39" s="60">
        <f t="shared" si="5"/>
        <v>0</v>
      </c>
      <c r="R39" s="61">
        <f>R42+R47</f>
        <v>8203468.76</v>
      </c>
      <c r="S39" s="62">
        <f t="shared" si="5"/>
        <v>0</v>
      </c>
    </row>
    <row r="40" spans="1:19" ht="15" customHeight="1" hidden="1">
      <c r="A40" s="100" t="s">
        <v>30</v>
      </c>
      <c r="B40" s="101"/>
      <c r="C40" s="101"/>
      <c r="D40" s="101"/>
      <c r="E40" s="101"/>
      <c r="F40" s="101"/>
      <c r="G40" s="101"/>
      <c r="H40" s="101"/>
      <c r="I40" s="42">
        <v>653</v>
      </c>
      <c r="J40" s="43">
        <v>1</v>
      </c>
      <c r="K40" s="43">
        <v>13</v>
      </c>
      <c r="L40" s="44">
        <v>920305</v>
      </c>
      <c r="M40" s="42">
        <v>0</v>
      </c>
      <c r="N40" s="63">
        <v>0</v>
      </c>
      <c r="O40" s="63">
        <v>0</v>
      </c>
      <c r="P40" s="63">
        <v>0</v>
      </c>
      <c r="Q40" s="63">
        <v>0</v>
      </c>
      <c r="R40" s="64">
        <v>0</v>
      </c>
      <c r="S40" s="65" t="s">
        <v>55</v>
      </c>
    </row>
    <row r="41" spans="1:19" ht="23.25" customHeight="1" hidden="1">
      <c r="A41" s="100" t="s">
        <v>7</v>
      </c>
      <c r="B41" s="101"/>
      <c r="C41" s="101"/>
      <c r="D41" s="101"/>
      <c r="E41" s="101"/>
      <c r="F41" s="101"/>
      <c r="G41" s="101"/>
      <c r="H41" s="101"/>
      <c r="I41" s="42">
        <v>653</v>
      </c>
      <c r="J41" s="43">
        <v>1</v>
      </c>
      <c r="K41" s="43">
        <v>13</v>
      </c>
      <c r="L41" s="44">
        <v>920305</v>
      </c>
      <c r="M41" s="42">
        <v>500</v>
      </c>
      <c r="N41" s="63">
        <v>0</v>
      </c>
      <c r="O41" s="63">
        <v>0</v>
      </c>
      <c r="P41" s="63">
        <v>0</v>
      </c>
      <c r="Q41" s="63">
        <v>0</v>
      </c>
      <c r="R41" s="64">
        <v>0</v>
      </c>
      <c r="S41" s="65">
        <v>0</v>
      </c>
    </row>
    <row r="42" spans="1:19" ht="24.75" customHeight="1">
      <c r="A42" s="100" t="s">
        <v>0</v>
      </c>
      <c r="B42" s="101"/>
      <c r="C42" s="101"/>
      <c r="D42" s="101"/>
      <c r="E42" s="101"/>
      <c r="F42" s="101"/>
      <c r="G42" s="101"/>
      <c r="H42" s="101"/>
      <c r="I42" s="42">
        <v>653</v>
      </c>
      <c r="J42" s="43">
        <v>1</v>
      </c>
      <c r="K42" s="43">
        <v>13</v>
      </c>
      <c r="L42" s="44">
        <v>939900</v>
      </c>
      <c r="M42" s="42">
        <v>0</v>
      </c>
      <c r="N42" s="63">
        <f aca="true" t="shared" si="6" ref="N42:S42">N43+N44+N45+N46</f>
        <v>8099172.95</v>
      </c>
      <c r="O42" s="63">
        <f t="shared" si="6"/>
        <v>0</v>
      </c>
      <c r="P42" s="63">
        <f t="shared" si="6"/>
        <v>6925478</v>
      </c>
      <c r="Q42" s="63">
        <f t="shared" si="6"/>
        <v>0</v>
      </c>
      <c r="R42" s="64">
        <f>R43+R44+R45+R46</f>
        <v>6834588.76</v>
      </c>
      <c r="S42" s="65">
        <f t="shared" si="6"/>
        <v>0</v>
      </c>
    </row>
    <row r="43" spans="1:19" ht="15" customHeight="1">
      <c r="A43" s="100" t="s">
        <v>59</v>
      </c>
      <c r="B43" s="101"/>
      <c r="C43" s="101"/>
      <c r="D43" s="101"/>
      <c r="E43" s="101"/>
      <c r="F43" s="101"/>
      <c r="G43" s="101"/>
      <c r="H43" s="101"/>
      <c r="I43" s="42">
        <v>653</v>
      </c>
      <c r="J43" s="43">
        <v>1</v>
      </c>
      <c r="K43" s="43">
        <v>13</v>
      </c>
      <c r="L43" s="44">
        <v>939900</v>
      </c>
      <c r="M43" s="42">
        <v>111</v>
      </c>
      <c r="N43" s="63">
        <v>4538058.32</v>
      </c>
      <c r="O43" s="63">
        <v>0</v>
      </c>
      <c r="P43" s="63">
        <v>4538058.32</v>
      </c>
      <c r="Q43" s="63">
        <v>0</v>
      </c>
      <c r="R43" s="64">
        <v>4538058.32</v>
      </c>
      <c r="S43" s="65">
        <v>0</v>
      </c>
    </row>
    <row r="44" spans="1:19" ht="24.75" customHeight="1">
      <c r="A44" s="100" t="s">
        <v>65</v>
      </c>
      <c r="B44" s="101"/>
      <c r="C44" s="101"/>
      <c r="D44" s="101"/>
      <c r="E44" s="101"/>
      <c r="F44" s="101"/>
      <c r="G44" s="101"/>
      <c r="H44" s="101"/>
      <c r="I44" s="42">
        <v>653</v>
      </c>
      <c r="J44" s="43">
        <v>1</v>
      </c>
      <c r="K44" s="43">
        <v>13</v>
      </c>
      <c r="L44" s="44">
        <v>939900</v>
      </c>
      <c r="M44" s="42">
        <v>112</v>
      </c>
      <c r="N44" s="63">
        <v>100000</v>
      </c>
      <c r="O44" s="63">
        <v>0</v>
      </c>
      <c r="P44" s="63">
        <v>100000</v>
      </c>
      <c r="Q44" s="63">
        <v>0</v>
      </c>
      <c r="R44" s="64">
        <v>90000</v>
      </c>
      <c r="S44" s="65">
        <v>0</v>
      </c>
    </row>
    <row r="45" spans="1:20" ht="24.75" customHeight="1">
      <c r="A45" s="100" t="s">
        <v>64</v>
      </c>
      <c r="B45" s="101"/>
      <c r="C45" s="101"/>
      <c r="D45" s="101"/>
      <c r="E45" s="101"/>
      <c r="F45" s="101"/>
      <c r="G45" s="101"/>
      <c r="H45" s="101"/>
      <c r="I45" s="42">
        <v>653</v>
      </c>
      <c r="J45" s="43">
        <v>1</v>
      </c>
      <c r="K45" s="43">
        <v>13</v>
      </c>
      <c r="L45" s="44">
        <v>939900</v>
      </c>
      <c r="M45" s="42">
        <v>242</v>
      </c>
      <c r="N45" s="63">
        <v>551197.02</v>
      </c>
      <c r="O45" s="63">
        <v>0</v>
      </c>
      <c r="P45" s="63">
        <v>587354.51</v>
      </c>
      <c r="Q45" s="63">
        <v>0</v>
      </c>
      <c r="R45" s="64">
        <v>597374.67</v>
      </c>
      <c r="S45" s="65">
        <v>0</v>
      </c>
      <c r="T45" s="24"/>
    </row>
    <row r="46" spans="1:19" ht="24.75" customHeight="1">
      <c r="A46" s="110" t="s">
        <v>60</v>
      </c>
      <c r="B46" s="111"/>
      <c r="C46" s="111"/>
      <c r="D46" s="111"/>
      <c r="E46" s="111"/>
      <c r="F46" s="111"/>
      <c r="G46" s="111"/>
      <c r="H46" s="111"/>
      <c r="I46" s="42">
        <v>653</v>
      </c>
      <c r="J46" s="43">
        <v>1</v>
      </c>
      <c r="K46" s="43">
        <v>13</v>
      </c>
      <c r="L46" s="44">
        <v>939900</v>
      </c>
      <c r="M46" s="42">
        <v>244</v>
      </c>
      <c r="N46" s="69">
        <f>1184768.49+1725149.12</f>
        <v>2909917.6100000003</v>
      </c>
      <c r="O46" s="63">
        <v>0</v>
      </c>
      <c r="P46" s="63">
        <v>1700065.17</v>
      </c>
      <c r="Q46" s="63">
        <v>0</v>
      </c>
      <c r="R46" s="64">
        <v>1609155.77</v>
      </c>
      <c r="S46" s="65">
        <v>0</v>
      </c>
    </row>
    <row r="47" spans="1:20" ht="15" customHeight="1">
      <c r="A47" s="100" t="s">
        <v>29</v>
      </c>
      <c r="B47" s="101"/>
      <c r="C47" s="101"/>
      <c r="D47" s="101"/>
      <c r="E47" s="101"/>
      <c r="F47" s="101"/>
      <c r="G47" s="101"/>
      <c r="H47" s="101"/>
      <c r="I47" s="42">
        <v>653</v>
      </c>
      <c r="J47" s="43">
        <v>1</v>
      </c>
      <c r="K47" s="43">
        <v>13</v>
      </c>
      <c r="L47" s="44">
        <v>9990000</v>
      </c>
      <c r="M47" s="42">
        <v>0</v>
      </c>
      <c r="N47" s="63">
        <v>0</v>
      </c>
      <c r="O47" s="63">
        <v>0</v>
      </c>
      <c r="P47" s="63">
        <f>P48</f>
        <v>900347.5</v>
      </c>
      <c r="Q47" s="63">
        <v>0</v>
      </c>
      <c r="R47" s="64">
        <f>R48</f>
        <v>1368880</v>
      </c>
      <c r="S47" s="65">
        <v>0</v>
      </c>
      <c r="T47" s="2"/>
    </row>
    <row r="48" spans="1:20" ht="15" customHeight="1">
      <c r="A48" s="100" t="s">
        <v>63</v>
      </c>
      <c r="B48" s="101"/>
      <c r="C48" s="101"/>
      <c r="D48" s="101"/>
      <c r="E48" s="101"/>
      <c r="F48" s="101"/>
      <c r="G48" s="101"/>
      <c r="H48" s="101"/>
      <c r="I48" s="42">
        <v>653</v>
      </c>
      <c r="J48" s="43">
        <v>1</v>
      </c>
      <c r="K48" s="43">
        <v>13</v>
      </c>
      <c r="L48" s="44">
        <v>9990000</v>
      </c>
      <c r="M48" s="42">
        <v>870</v>
      </c>
      <c r="N48" s="63">
        <v>0</v>
      </c>
      <c r="O48" s="63">
        <v>0</v>
      </c>
      <c r="P48" s="63">
        <v>900347.5</v>
      </c>
      <c r="Q48" s="63">
        <v>0</v>
      </c>
      <c r="R48" s="64">
        <v>1368880</v>
      </c>
      <c r="S48" s="65">
        <v>0</v>
      </c>
      <c r="T48" s="24"/>
    </row>
    <row r="49" spans="1:19" ht="15" customHeight="1">
      <c r="A49" s="98" t="s">
        <v>28</v>
      </c>
      <c r="B49" s="99"/>
      <c r="C49" s="99"/>
      <c r="D49" s="99"/>
      <c r="E49" s="99"/>
      <c r="F49" s="99"/>
      <c r="G49" s="99"/>
      <c r="H49" s="99"/>
      <c r="I49" s="42">
        <v>653</v>
      </c>
      <c r="J49" s="47">
        <v>2</v>
      </c>
      <c r="K49" s="47">
        <v>0</v>
      </c>
      <c r="L49" s="48">
        <v>0</v>
      </c>
      <c r="M49" s="46">
        <v>0</v>
      </c>
      <c r="N49" s="60">
        <f aca="true" t="shared" si="7" ref="N49:S50">N50</f>
        <v>167100</v>
      </c>
      <c r="O49" s="60">
        <f t="shared" si="7"/>
        <v>167100</v>
      </c>
      <c r="P49" s="60">
        <f t="shared" si="7"/>
        <v>229300</v>
      </c>
      <c r="Q49" s="60">
        <f t="shared" si="7"/>
        <v>229300</v>
      </c>
      <c r="R49" s="61">
        <f t="shared" si="7"/>
        <v>232100</v>
      </c>
      <c r="S49" s="62">
        <f t="shared" si="7"/>
        <v>232100</v>
      </c>
    </row>
    <row r="50" spans="1:19" ht="15" customHeight="1">
      <c r="A50" s="98" t="s">
        <v>27</v>
      </c>
      <c r="B50" s="99"/>
      <c r="C50" s="99"/>
      <c r="D50" s="99"/>
      <c r="E50" s="99"/>
      <c r="F50" s="99"/>
      <c r="G50" s="99"/>
      <c r="H50" s="99"/>
      <c r="I50" s="46">
        <v>653</v>
      </c>
      <c r="J50" s="47">
        <v>2</v>
      </c>
      <c r="K50" s="47">
        <v>3</v>
      </c>
      <c r="L50" s="48">
        <v>0</v>
      </c>
      <c r="M50" s="46">
        <v>0</v>
      </c>
      <c r="N50" s="60">
        <f t="shared" si="7"/>
        <v>167100</v>
      </c>
      <c r="O50" s="60">
        <f t="shared" si="7"/>
        <v>167100</v>
      </c>
      <c r="P50" s="60">
        <f t="shared" si="7"/>
        <v>229300</v>
      </c>
      <c r="Q50" s="60">
        <f>Q51</f>
        <v>229300</v>
      </c>
      <c r="R50" s="61">
        <f t="shared" si="7"/>
        <v>232100</v>
      </c>
      <c r="S50" s="62">
        <f t="shared" si="7"/>
        <v>232100</v>
      </c>
    </row>
    <row r="51" spans="1:19" ht="39" customHeight="1">
      <c r="A51" s="100" t="s">
        <v>26</v>
      </c>
      <c r="B51" s="101"/>
      <c r="C51" s="101"/>
      <c r="D51" s="101"/>
      <c r="E51" s="101"/>
      <c r="F51" s="101"/>
      <c r="G51" s="101"/>
      <c r="H51" s="101"/>
      <c r="I51" s="42">
        <v>653</v>
      </c>
      <c r="J51" s="43">
        <v>2</v>
      </c>
      <c r="K51" s="43">
        <v>3</v>
      </c>
      <c r="L51" s="44">
        <v>13600</v>
      </c>
      <c r="M51" s="42">
        <v>0</v>
      </c>
      <c r="N51" s="63">
        <f>N52</f>
        <v>167100</v>
      </c>
      <c r="O51" s="63">
        <f>O52</f>
        <v>167100</v>
      </c>
      <c r="P51" s="63">
        <f>P52</f>
        <v>229300</v>
      </c>
      <c r="Q51" s="63">
        <f>Q52</f>
        <v>229300</v>
      </c>
      <c r="R51" s="64">
        <f>R52</f>
        <v>232100</v>
      </c>
      <c r="S51" s="65">
        <f>S52</f>
        <v>232100</v>
      </c>
    </row>
    <row r="52" spans="1:20" ht="15" customHeight="1">
      <c r="A52" s="100" t="s">
        <v>59</v>
      </c>
      <c r="B52" s="101"/>
      <c r="C52" s="101"/>
      <c r="D52" s="101"/>
      <c r="E52" s="101"/>
      <c r="F52" s="101"/>
      <c r="G52" s="101"/>
      <c r="H52" s="101"/>
      <c r="I52" s="42">
        <v>653</v>
      </c>
      <c r="J52" s="43">
        <v>2</v>
      </c>
      <c r="K52" s="43">
        <v>3</v>
      </c>
      <c r="L52" s="44">
        <v>13600</v>
      </c>
      <c r="M52" s="42">
        <v>121</v>
      </c>
      <c r="N52" s="63">
        <v>167100</v>
      </c>
      <c r="O52" s="63">
        <v>167100</v>
      </c>
      <c r="P52" s="63">
        <v>229300</v>
      </c>
      <c r="Q52" s="63">
        <v>229300</v>
      </c>
      <c r="R52" s="64">
        <v>232100</v>
      </c>
      <c r="S52" s="65">
        <v>232100</v>
      </c>
      <c r="T52" s="16"/>
    </row>
    <row r="53" spans="1:19" s="26" customFormat="1" ht="24.75" customHeight="1">
      <c r="A53" s="98" t="s">
        <v>25</v>
      </c>
      <c r="B53" s="99"/>
      <c r="C53" s="99"/>
      <c r="D53" s="99"/>
      <c r="E53" s="99"/>
      <c r="F53" s="99"/>
      <c r="G53" s="99"/>
      <c r="H53" s="99"/>
      <c r="I53" s="42">
        <v>653</v>
      </c>
      <c r="J53" s="47">
        <v>3</v>
      </c>
      <c r="K53" s="47">
        <v>0</v>
      </c>
      <c r="L53" s="48">
        <v>0</v>
      </c>
      <c r="M53" s="46">
        <v>0</v>
      </c>
      <c r="N53" s="60">
        <f aca="true" t="shared" si="8" ref="N53:S53">N54+N57+N64</f>
        <v>456195.75</v>
      </c>
      <c r="O53" s="60">
        <f t="shared" si="8"/>
        <v>21000</v>
      </c>
      <c r="P53" s="60">
        <f t="shared" si="8"/>
        <v>1963417.53</v>
      </c>
      <c r="Q53" s="60">
        <f t="shared" si="8"/>
        <v>21000</v>
      </c>
      <c r="R53" s="61">
        <f t="shared" si="8"/>
        <v>1825808.33</v>
      </c>
      <c r="S53" s="62">
        <f t="shared" si="8"/>
        <v>21000</v>
      </c>
    </row>
    <row r="54" spans="1:19" s="28" customFormat="1" ht="15" customHeight="1">
      <c r="A54" s="98" t="s">
        <v>74</v>
      </c>
      <c r="B54" s="99"/>
      <c r="C54" s="99"/>
      <c r="D54" s="99"/>
      <c r="E54" s="99"/>
      <c r="F54" s="99"/>
      <c r="G54" s="99"/>
      <c r="H54" s="99"/>
      <c r="I54" s="46">
        <v>653</v>
      </c>
      <c r="J54" s="47">
        <v>3</v>
      </c>
      <c r="K54" s="47">
        <v>4</v>
      </c>
      <c r="L54" s="48">
        <v>0</v>
      </c>
      <c r="M54" s="46">
        <v>0</v>
      </c>
      <c r="N54" s="60">
        <f aca="true" t="shared" si="9" ref="N54:S55">N55</f>
        <v>21000</v>
      </c>
      <c r="O54" s="60">
        <f t="shared" si="9"/>
        <v>21000</v>
      </c>
      <c r="P54" s="60">
        <f t="shared" si="9"/>
        <v>21000</v>
      </c>
      <c r="Q54" s="60">
        <f t="shared" si="9"/>
        <v>21000</v>
      </c>
      <c r="R54" s="61">
        <f t="shared" si="9"/>
        <v>21000</v>
      </c>
      <c r="S54" s="62">
        <f t="shared" si="9"/>
        <v>21000</v>
      </c>
    </row>
    <row r="55" spans="1:19" s="26" customFormat="1" ht="24.75" customHeight="1">
      <c r="A55" s="100" t="s">
        <v>31</v>
      </c>
      <c r="B55" s="101"/>
      <c r="C55" s="101"/>
      <c r="D55" s="101"/>
      <c r="E55" s="101"/>
      <c r="F55" s="101"/>
      <c r="G55" s="101"/>
      <c r="H55" s="101"/>
      <c r="I55" s="42">
        <v>653</v>
      </c>
      <c r="J55" s="43">
        <v>3</v>
      </c>
      <c r="K55" s="43">
        <v>4</v>
      </c>
      <c r="L55" s="44">
        <v>13802</v>
      </c>
      <c r="M55" s="42">
        <v>0</v>
      </c>
      <c r="N55" s="63">
        <f t="shared" si="9"/>
        <v>21000</v>
      </c>
      <c r="O55" s="63">
        <f t="shared" si="9"/>
        <v>21000</v>
      </c>
      <c r="P55" s="63">
        <f t="shared" si="9"/>
        <v>21000</v>
      </c>
      <c r="Q55" s="63">
        <f t="shared" si="9"/>
        <v>21000</v>
      </c>
      <c r="R55" s="64">
        <f t="shared" si="9"/>
        <v>21000</v>
      </c>
      <c r="S55" s="65">
        <f t="shared" si="9"/>
        <v>21000</v>
      </c>
    </row>
    <row r="56" spans="1:19" s="26" customFormat="1" ht="24.75" customHeight="1">
      <c r="A56" s="100" t="s">
        <v>60</v>
      </c>
      <c r="B56" s="101"/>
      <c r="C56" s="101"/>
      <c r="D56" s="101"/>
      <c r="E56" s="101"/>
      <c r="F56" s="101"/>
      <c r="G56" s="101"/>
      <c r="H56" s="101"/>
      <c r="I56" s="42">
        <v>653</v>
      </c>
      <c r="J56" s="43">
        <v>3</v>
      </c>
      <c r="K56" s="43">
        <v>4</v>
      </c>
      <c r="L56" s="44">
        <v>13802</v>
      </c>
      <c r="M56" s="42">
        <v>244</v>
      </c>
      <c r="N56" s="63">
        <v>21000</v>
      </c>
      <c r="O56" s="63">
        <v>21000</v>
      </c>
      <c r="P56" s="63">
        <v>21000</v>
      </c>
      <c r="Q56" s="63">
        <v>21000</v>
      </c>
      <c r="R56" s="64">
        <v>21000</v>
      </c>
      <c r="S56" s="65">
        <v>21000</v>
      </c>
    </row>
    <row r="57" spans="1:19" s="26" customFormat="1" ht="47.25" customHeight="1">
      <c r="A57" s="98" t="s">
        <v>24</v>
      </c>
      <c r="B57" s="99"/>
      <c r="C57" s="99"/>
      <c r="D57" s="99"/>
      <c r="E57" s="99"/>
      <c r="F57" s="99"/>
      <c r="G57" s="99"/>
      <c r="H57" s="99"/>
      <c r="I57" s="46">
        <v>653</v>
      </c>
      <c r="J57" s="47">
        <v>3</v>
      </c>
      <c r="K57" s="47">
        <v>9</v>
      </c>
      <c r="L57" s="48">
        <v>0</v>
      </c>
      <c r="M57" s="46">
        <v>0</v>
      </c>
      <c r="N57" s="60">
        <f aca="true" t="shared" si="10" ref="N57:S57">N58+N60+N62</f>
        <v>430751.31</v>
      </c>
      <c r="O57" s="60">
        <f t="shared" si="10"/>
        <v>0</v>
      </c>
      <c r="P57" s="60">
        <f t="shared" si="10"/>
        <v>487973.09</v>
      </c>
      <c r="Q57" s="60">
        <f t="shared" si="10"/>
        <v>0</v>
      </c>
      <c r="R57" s="61">
        <f t="shared" si="10"/>
        <v>351475</v>
      </c>
      <c r="S57" s="62">
        <f t="shared" si="10"/>
        <v>0</v>
      </c>
    </row>
    <row r="58" spans="1:19" s="26" customFormat="1" ht="39" customHeight="1">
      <c r="A58" s="100" t="s">
        <v>23</v>
      </c>
      <c r="B58" s="101"/>
      <c r="C58" s="101"/>
      <c r="D58" s="101"/>
      <c r="E58" s="101"/>
      <c r="F58" s="101"/>
      <c r="G58" s="101"/>
      <c r="H58" s="101"/>
      <c r="I58" s="42">
        <v>653</v>
      </c>
      <c r="J58" s="43">
        <v>3</v>
      </c>
      <c r="K58" s="43">
        <v>9</v>
      </c>
      <c r="L58" s="44">
        <v>2190100</v>
      </c>
      <c r="M58" s="42">
        <v>0</v>
      </c>
      <c r="N58" s="63">
        <f>N59</f>
        <v>292475</v>
      </c>
      <c r="O58" s="63">
        <f>O59</f>
        <v>0</v>
      </c>
      <c r="P58" s="63">
        <f>P59</f>
        <v>341475</v>
      </c>
      <c r="Q58" s="63">
        <f>Q59</f>
        <v>0</v>
      </c>
      <c r="R58" s="64">
        <f>R59</f>
        <v>351475</v>
      </c>
      <c r="S58" s="65">
        <v>0</v>
      </c>
    </row>
    <row r="59" spans="1:19" s="26" customFormat="1" ht="24.75" customHeight="1">
      <c r="A59" s="100" t="s">
        <v>60</v>
      </c>
      <c r="B59" s="101"/>
      <c r="C59" s="101"/>
      <c r="D59" s="101"/>
      <c r="E59" s="101"/>
      <c r="F59" s="101"/>
      <c r="G59" s="101"/>
      <c r="H59" s="101"/>
      <c r="I59" s="42">
        <v>653</v>
      </c>
      <c r="J59" s="43">
        <v>3</v>
      </c>
      <c r="K59" s="43">
        <v>9</v>
      </c>
      <c r="L59" s="44">
        <v>2190100</v>
      </c>
      <c r="M59" s="42">
        <v>244</v>
      </c>
      <c r="N59" s="63">
        <v>292475</v>
      </c>
      <c r="O59" s="63">
        <v>0</v>
      </c>
      <c r="P59" s="63">
        <v>341475</v>
      </c>
      <c r="Q59" s="63">
        <v>0</v>
      </c>
      <c r="R59" s="64">
        <v>351475</v>
      </c>
      <c r="S59" s="65">
        <v>0</v>
      </c>
    </row>
    <row r="60" spans="1:20" s="26" customFormat="1" ht="60" customHeight="1">
      <c r="A60" s="100" t="s">
        <v>70</v>
      </c>
      <c r="B60" s="101"/>
      <c r="C60" s="101"/>
      <c r="D60" s="101"/>
      <c r="E60" s="101"/>
      <c r="F60" s="101"/>
      <c r="G60" s="101"/>
      <c r="H60" s="101"/>
      <c r="I60" s="42">
        <v>653</v>
      </c>
      <c r="J60" s="43">
        <v>3</v>
      </c>
      <c r="K60" s="43">
        <v>9</v>
      </c>
      <c r="L60" s="44">
        <v>5227601</v>
      </c>
      <c r="M60" s="42">
        <v>0</v>
      </c>
      <c r="N60" s="63">
        <f>N61</f>
        <v>125100</v>
      </c>
      <c r="O60" s="63">
        <f>O61</f>
        <v>0</v>
      </c>
      <c r="P60" s="63">
        <f>P61</f>
        <v>132300</v>
      </c>
      <c r="Q60" s="63">
        <f>Q61</f>
        <v>0</v>
      </c>
      <c r="R60" s="64">
        <f>R61</f>
        <v>0</v>
      </c>
      <c r="S60" s="65">
        <v>0</v>
      </c>
      <c r="T60" s="27"/>
    </row>
    <row r="61" spans="1:19" s="26" customFormat="1" ht="24.75" customHeight="1">
      <c r="A61" s="100" t="s">
        <v>60</v>
      </c>
      <c r="B61" s="101"/>
      <c r="C61" s="101"/>
      <c r="D61" s="101"/>
      <c r="E61" s="101"/>
      <c r="F61" s="101"/>
      <c r="G61" s="101"/>
      <c r="H61" s="101"/>
      <c r="I61" s="42">
        <v>653</v>
      </c>
      <c r="J61" s="43">
        <v>3</v>
      </c>
      <c r="K61" s="43">
        <v>9</v>
      </c>
      <c r="L61" s="44">
        <v>5227601</v>
      </c>
      <c r="M61" s="42">
        <v>244</v>
      </c>
      <c r="N61" s="63">
        <v>125100</v>
      </c>
      <c r="O61" s="63">
        <v>0</v>
      </c>
      <c r="P61" s="63">
        <v>132300</v>
      </c>
      <c r="Q61" s="63">
        <v>0</v>
      </c>
      <c r="R61" s="64">
        <v>0</v>
      </c>
      <c r="S61" s="65">
        <v>0</v>
      </c>
    </row>
    <row r="62" spans="1:19" s="26" customFormat="1" ht="48.75" customHeight="1">
      <c r="A62" s="100" t="s">
        <v>72</v>
      </c>
      <c r="B62" s="101"/>
      <c r="C62" s="101"/>
      <c r="D62" s="101"/>
      <c r="E62" s="101"/>
      <c r="F62" s="101"/>
      <c r="G62" s="101"/>
      <c r="H62" s="101"/>
      <c r="I62" s="42">
        <v>653</v>
      </c>
      <c r="J62" s="43">
        <v>3</v>
      </c>
      <c r="K62" s="43">
        <v>9</v>
      </c>
      <c r="L62" s="44">
        <v>7953101</v>
      </c>
      <c r="M62" s="42">
        <v>0</v>
      </c>
      <c r="N62" s="63">
        <f>N63</f>
        <v>13176.31</v>
      </c>
      <c r="O62" s="63">
        <f>O63</f>
        <v>0</v>
      </c>
      <c r="P62" s="63">
        <f>P63</f>
        <v>14198.09</v>
      </c>
      <c r="Q62" s="63">
        <f>Q63</f>
        <v>0</v>
      </c>
      <c r="R62" s="64">
        <f>R63</f>
        <v>0</v>
      </c>
      <c r="S62" s="65">
        <v>0</v>
      </c>
    </row>
    <row r="63" spans="1:20" s="26" customFormat="1" ht="24.75" customHeight="1">
      <c r="A63" s="100" t="s">
        <v>60</v>
      </c>
      <c r="B63" s="101"/>
      <c r="C63" s="101"/>
      <c r="D63" s="101"/>
      <c r="E63" s="101"/>
      <c r="F63" s="101"/>
      <c r="G63" s="101"/>
      <c r="H63" s="101"/>
      <c r="I63" s="42">
        <v>653</v>
      </c>
      <c r="J63" s="43">
        <v>3</v>
      </c>
      <c r="K63" s="43">
        <v>9</v>
      </c>
      <c r="L63" s="44">
        <v>7953101</v>
      </c>
      <c r="M63" s="42">
        <v>244</v>
      </c>
      <c r="N63" s="63">
        <v>13176.31</v>
      </c>
      <c r="O63" s="63">
        <v>0</v>
      </c>
      <c r="P63" s="63">
        <v>14198.09</v>
      </c>
      <c r="Q63" s="63">
        <v>0</v>
      </c>
      <c r="R63" s="64">
        <v>0</v>
      </c>
      <c r="S63" s="65">
        <v>0</v>
      </c>
      <c r="T63" s="27"/>
    </row>
    <row r="64" spans="1:19" s="26" customFormat="1" ht="39" customHeight="1">
      <c r="A64" s="98" t="s">
        <v>73</v>
      </c>
      <c r="B64" s="99"/>
      <c r="C64" s="99"/>
      <c r="D64" s="99"/>
      <c r="E64" s="99"/>
      <c r="F64" s="99"/>
      <c r="G64" s="99"/>
      <c r="H64" s="99"/>
      <c r="I64" s="46">
        <v>653</v>
      </c>
      <c r="J64" s="47">
        <v>3</v>
      </c>
      <c r="K64" s="47">
        <v>14</v>
      </c>
      <c r="L64" s="48">
        <v>0</v>
      </c>
      <c r="M64" s="46">
        <v>0</v>
      </c>
      <c r="N64" s="60">
        <f aca="true" t="shared" si="11" ref="N64:S64">N65+N67+N69+N71</f>
        <v>4444.44</v>
      </c>
      <c r="O64" s="60">
        <f t="shared" si="11"/>
        <v>0</v>
      </c>
      <c r="P64" s="60">
        <f t="shared" si="11"/>
        <v>1454444.44</v>
      </c>
      <c r="Q64" s="60">
        <f t="shared" si="11"/>
        <v>0</v>
      </c>
      <c r="R64" s="61">
        <f t="shared" si="11"/>
        <v>1453333.33</v>
      </c>
      <c r="S64" s="62">
        <f t="shared" si="11"/>
        <v>0</v>
      </c>
    </row>
    <row r="65" spans="1:19" s="26" customFormat="1" ht="48.75" customHeight="1">
      <c r="A65" s="100" t="s">
        <v>75</v>
      </c>
      <c r="B65" s="101"/>
      <c r="C65" s="101"/>
      <c r="D65" s="101"/>
      <c r="E65" s="101"/>
      <c r="F65" s="101"/>
      <c r="G65" s="101"/>
      <c r="H65" s="101"/>
      <c r="I65" s="42">
        <v>653</v>
      </c>
      <c r="J65" s="43">
        <v>3</v>
      </c>
      <c r="K65" s="43">
        <v>14</v>
      </c>
      <c r="L65" s="44">
        <v>5222501</v>
      </c>
      <c r="M65" s="42">
        <v>0</v>
      </c>
      <c r="N65" s="63">
        <f>N66</f>
        <v>4000</v>
      </c>
      <c r="O65" s="63">
        <f>O66</f>
        <v>0</v>
      </c>
      <c r="P65" s="63">
        <f>P66</f>
        <v>4000</v>
      </c>
      <c r="Q65" s="63">
        <f>Q66</f>
        <v>0</v>
      </c>
      <c r="R65" s="64">
        <f>R66</f>
        <v>3000</v>
      </c>
      <c r="S65" s="65">
        <v>0</v>
      </c>
    </row>
    <row r="66" spans="1:19" s="26" customFormat="1" ht="24.75" customHeight="1">
      <c r="A66" s="100" t="s">
        <v>60</v>
      </c>
      <c r="B66" s="101"/>
      <c r="C66" s="101"/>
      <c r="D66" s="101"/>
      <c r="E66" s="101"/>
      <c r="F66" s="101"/>
      <c r="G66" s="101"/>
      <c r="H66" s="101"/>
      <c r="I66" s="42">
        <v>653</v>
      </c>
      <c r="J66" s="43">
        <v>3</v>
      </c>
      <c r="K66" s="43">
        <v>14</v>
      </c>
      <c r="L66" s="44">
        <v>5222501</v>
      </c>
      <c r="M66" s="42">
        <v>244</v>
      </c>
      <c r="N66" s="63">
        <v>4000</v>
      </c>
      <c r="O66" s="63">
        <v>0</v>
      </c>
      <c r="P66" s="63">
        <v>4000</v>
      </c>
      <c r="Q66" s="63">
        <v>0</v>
      </c>
      <c r="R66" s="64">
        <v>3000</v>
      </c>
      <c r="S66" s="65">
        <v>0</v>
      </c>
    </row>
    <row r="67" spans="1:19" s="26" customFormat="1" ht="48.75" customHeight="1">
      <c r="A67" s="100" t="s">
        <v>76</v>
      </c>
      <c r="B67" s="101"/>
      <c r="C67" s="101"/>
      <c r="D67" s="101"/>
      <c r="E67" s="101"/>
      <c r="F67" s="101"/>
      <c r="G67" s="101"/>
      <c r="H67" s="101"/>
      <c r="I67" s="42">
        <v>653</v>
      </c>
      <c r="J67" s="43">
        <v>3</v>
      </c>
      <c r="K67" s="43">
        <v>14</v>
      </c>
      <c r="L67" s="44">
        <v>7952801</v>
      </c>
      <c r="M67" s="42">
        <v>0</v>
      </c>
      <c r="N67" s="63">
        <f>N68</f>
        <v>444.44</v>
      </c>
      <c r="O67" s="63">
        <f>O68</f>
        <v>0</v>
      </c>
      <c r="P67" s="63">
        <f>P68</f>
        <v>444.44</v>
      </c>
      <c r="Q67" s="63">
        <f>Q68</f>
        <v>0</v>
      </c>
      <c r="R67" s="64">
        <f>R68</f>
        <v>333.33</v>
      </c>
      <c r="S67" s="65">
        <v>0</v>
      </c>
    </row>
    <row r="68" spans="1:19" s="26" customFormat="1" ht="24.75" customHeight="1">
      <c r="A68" s="100" t="s">
        <v>60</v>
      </c>
      <c r="B68" s="101"/>
      <c r="C68" s="101"/>
      <c r="D68" s="101"/>
      <c r="E68" s="101"/>
      <c r="F68" s="101"/>
      <c r="G68" s="101"/>
      <c r="H68" s="101"/>
      <c r="I68" s="42">
        <v>653</v>
      </c>
      <c r="J68" s="43">
        <v>3</v>
      </c>
      <c r="K68" s="43">
        <v>14</v>
      </c>
      <c r="L68" s="44">
        <v>7952801</v>
      </c>
      <c r="M68" s="42">
        <v>244</v>
      </c>
      <c r="N68" s="63">
        <v>444.44</v>
      </c>
      <c r="O68" s="63">
        <v>0</v>
      </c>
      <c r="P68" s="63">
        <v>444.44</v>
      </c>
      <c r="Q68" s="63">
        <v>0</v>
      </c>
      <c r="R68" s="64">
        <v>333.33</v>
      </c>
      <c r="S68" s="65">
        <v>0</v>
      </c>
    </row>
    <row r="69" spans="1:19" s="26" customFormat="1" ht="39" customHeight="1">
      <c r="A69" s="100" t="s">
        <v>77</v>
      </c>
      <c r="B69" s="101"/>
      <c r="C69" s="101"/>
      <c r="D69" s="101"/>
      <c r="E69" s="101"/>
      <c r="F69" s="101"/>
      <c r="G69" s="101"/>
      <c r="H69" s="101"/>
      <c r="I69" s="42">
        <v>653</v>
      </c>
      <c r="J69" s="43">
        <v>3</v>
      </c>
      <c r="K69" s="43">
        <v>14</v>
      </c>
      <c r="L69" s="44">
        <v>7951600</v>
      </c>
      <c r="M69" s="42">
        <v>0</v>
      </c>
      <c r="N69" s="63">
        <f aca="true" t="shared" si="12" ref="N69:S69">N70</f>
        <v>0</v>
      </c>
      <c r="O69" s="63">
        <f t="shared" si="12"/>
        <v>0</v>
      </c>
      <c r="P69" s="63">
        <f t="shared" si="12"/>
        <v>145000</v>
      </c>
      <c r="Q69" s="63">
        <f t="shared" si="12"/>
        <v>0</v>
      </c>
      <c r="R69" s="64">
        <f t="shared" si="12"/>
        <v>145000</v>
      </c>
      <c r="S69" s="65">
        <f t="shared" si="12"/>
        <v>0</v>
      </c>
    </row>
    <row r="70" spans="1:19" s="26" customFormat="1" ht="15" customHeight="1">
      <c r="A70" s="100" t="s">
        <v>35</v>
      </c>
      <c r="B70" s="101"/>
      <c r="C70" s="101"/>
      <c r="D70" s="101"/>
      <c r="E70" s="101"/>
      <c r="F70" s="101"/>
      <c r="G70" s="101"/>
      <c r="H70" s="101"/>
      <c r="I70" s="42">
        <v>653</v>
      </c>
      <c r="J70" s="43">
        <v>3</v>
      </c>
      <c r="K70" s="43">
        <v>14</v>
      </c>
      <c r="L70" s="44">
        <v>7951600</v>
      </c>
      <c r="M70" s="42">
        <v>540</v>
      </c>
      <c r="N70" s="63">
        <v>0</v>
      </c>
      <c r="O70" s="63">
        <v>0</v>
      </c>
      <c r="P70" s="63">
        <v>145000</v>
      </c>
      <c r="Q70" s="63">
        <v>0</v>
      </c>
      <c r="R70" s="64">
        <v>145000</v>
      </c>
      <c r="S70" s="65">
        <v>0</v>
      </c>
    </row>
    <row r="71" spans="1:19" s="26" customFormat="1" ht="48.75" customHeight="1">
      <c r="A71" s="100" t="s">
        <v>78</v>
      </c>
      <c r="B71" s="101"/>
      <c r="C71" s="101"/>
      <c r="D71" s="101"/>
      <c r="E71" s="101"/>
      <c r="F71" s="101"/>
      <c r="G71" s="101"/>
      <c r="H71" s="101"/>
      <c r="I71" s="42">
        <v>653</v>
      </c>
      <c r="J71" s="43">
        <v>3</v>
      </c>
      <c r="K71" s="43">
        <v>14</v>
      </c>
      <c r="L71" s="44">
        <v>5220700</v>
      </c>
      <c r="M71" s="42">
        <v>0</v>
      </c>
      <c r="N71" s="63">
        <f aca="true" t="shared" si="13" ref="N71:S71">N72</f>
        <v>0</v>
      </c>
      <c r="O71" s="63">
        <f t="shared" si="13"/>
        <v>0</v>
      </c>
      <c r="P71" s="63">
        <f t="shared" si="13"/>
        <v>1305000</v>
      </c>
      <c r="Q71" s="63">
        <f t="shared" si="13"/>
        <v>0</v>
      </c>
      <c r="R71" s="64">
        <f t="shared" si="13"/>
        <v>1305000</v>
      </c>
      <c r="S71" s="65">
        <f t="shared" si="13"/>
        <v>0</v>
      </c>
    </row>
    <row r="72" spans="1:19" s="26" customFormat="1" ht="15" customHeight="1">
      <c r="A72" s="100" t="s">
        <v>35</v>
      </c>
      <c r="B72" s="101"/>
      <c r="C72" s="101"/>
      <c r="D72" s="101"/>
      <c r="E72" s="101"/>
      <c r="F72" s="101"/>
      <c r="G72" s="101"/>
      <c r="H72" s="101"/>
      <c r="I72" s="42">
        <v>653</v>
      </c>
      <c r="J72" s="43">
        <v>3</v>
      </c>
      <c r="K72" s="43">
        <v>14</v>
      </c>
      <c r="L72" s="44">
        <v>5220700</v>
      </c>
      <c r="M72" s="42">
        <v>540</v>
      </c>
      <c r="N72" s="63">
        <v>0</v>
      </c>
      <c r="O72" s="63">
        <v>0</v>
      </c>
      <c r="P72" s="63">
        <v>1305000</v>
      </c>
      <c r="Q72" s="63">
        <v>0</v>
      </c>
      <c r="R72" s="64">
        <v>1305000</v>
      </c>
      <c r="S72" s="65">
        <v>0</v>
      </c>
    </row>
    <row r="73" spans="1:19" ht="15" customHeight="1">
      <c r="A73" s="98" t="s">
        <v>22</v>
      </c>
      <c r="B73" s="99"/>
      <c r="C73" s="99"/>
      <c r="D73" s="99"/>
      <c r="E73" s="99"/>
      <c r="F73" s="99"/>
      <c r="G73" s="99"/>
      <c r="H73" s="99"/>
      <c r="I73" s="46">
        <v>653</v>
      </c>
      <c r="J73" s="47">
        <v>4</v>
      </c>
      <c r="K73" s="47">
        <v>0</v>
      </c>
      <c r="L73" s="48">
        <v>0</v>
      </c>
      <c r="M73" s="46">
        <v>0</v>
      </c>
      <c r="N73" s="60">
        <f aca="true" t="shared" si="14" ref="N73:S73">N74+N77</f>
        <v>1925000</v>
      </c>
      <c r="O73" s="60">
        <f t="shared" si="14"/>
        <v>0</v>
      </c>
      <c r="P73" s="60">
        <f t="shared" si="14"/>
        <v>2021000</v>
      </c>
      <c r="Q73" s="60">
        <f t="shared" si="14"/>
        <v>0</v>
      </c>
      <c r="R73" s="61">
        <f t="shared" si="14"/>
        <v>2422000</v>
      </c>
      <c r="S73" s="62">
        <f t="shared" si="14"/>
        <v>0</v>
      </c>
    </row>
    <row r="74" spans="1:19" ht="39" customHeight="1">
      <c r="A74" s="98" t="s">
        <v>58</v>
      </c>
      <c r="B74" s="99"/>
      <c r="C74" s="99"/>
      <c r="D74" s="99"/>
      <c r="E74" s="99"/>
      <c r="F74" s="99"/>
      <c r="G74" s="99"/>
      <c r="H74" s="99"/>
      <c r="I74" s="46">
        <v>653</v>
      </c>
      <c r="J74" s="47">
        <v>4</v>
      </c>
      <c r="K74" s="47">
        <v>9</v>
      </c>
      <c r="L74" s="48">
        <v>0</v>
      </c>
      <c r="M74" s="46">
        <v>0</v>
      </c>
      <c r="N74" s="60">
        <f>N75</f>
        <v>1925000</v>
      </c>
      <c r="O74" s="60">
        <f>O75</f>
        <v>0</v>
      </c>
      <c r="P74" s="60">
        <f>P75</f>
        <v>2021000</v>
      </c>
      <c r="Q74" s="60">
        <f>Q75</f>
        <v>0</v>
      </c>
      <c r="R74" s="61">
        <f>R75</f>
        <v>2122000</v>
      </c>
      <c r="S74" s="62">
        <f>S75+S78</f>
        <v>0</v>
      </c>
    </row>
    <row r="75" spans="1:19" ht="15" customHeight="1">
      <c r="A75" s="100" t="s">
        <v>79</v>
      </c>
      <c r="B75" s="101"/>
      <c r="C75" s="101"/>
      <c r="D75" s="101"/>
      <c r="E75" s="101"/>
      <c r="F75" s="101"/>
      <c r="G75" s="101"/>
      <c r="H75" s="101"/>
      <c r="I75" s="42">
        <v>653</v>
      </c>
      <c r="J75" s="43">
        <v>4</v>
      </c>
      <c r="K75" s="43">
        <v>9</v>
      </c>
      <c r="L75" s="44">
        <v>3150100</v>
      </c>
      <c r="M75" s="42">
        <v>0</v>
      </c>
      <c r="N75" s="63">
        <f aca="true" t="shared" si="15" ref="N75:S75">N76</f>
        <v>1925000</v>
      </c>
      <c r="O75" s="63">
        <f t="shared" si="15"/>
        <v>0</v>
      </c>
      <c r="P75" s="63">
        <f t="shared" si="15"/>
        <v>2021000</v>
      </c>
      <c r="Q75" s="63">
        <f t="shared" si="15"/>
        <v>0</v>
      </c>
      <c r="R75" s="64">
        <f t="shared" si="15"/>
        <v>2122000</v>
      </c>
      <c r="S75" s="65">
        <f t="shared" si="15"/>
        <v>0</v>
      </c>
    </row>
    <row r="76" spans="1:19" ht="15" customHeight="1">
      <c r="A76" s="100" t="s">
        <v>35</v>
      </c>
      <c r="B76" s="101"/>
      <c r="C76" s="101"/>
      <c r="D76" s="101"/>
      <c r="E76" s="101"/>
      <c r="F76" s="101"/>
      <c r="G76" s="101"/>
      <c r="H76" s="101"/>
      <c r="I76" s="42">
        <v>653</v>
      </c>
      <c r="J76" s="43">
        <v>4</v>
      </c>
      <c r="K76" s="43">
        <v>9</v>
      </c>
      <c r="L76" s="44">
        <v>3150100</v>
      </c>
      <c r="M76" s="42">
        <v>540</v>
      </c>
      <c r="N76" s="63">
        <v>1925000</v>
      </c>
      <c r="O76" s="63">
        <v>0</v>
      </c>
      <c r="P76" s="63">
        <v>2021000</v>
      </c>
      <c r="Q76" s="63">
        <v>0</v>
      </c>
      <c r="R76" s="64">
        <v>2122000</v>
      </c>
      <c r="S76" s="65">
        <v>0</v>
      </c>
    </row>
    <row r="77" spans="1:19" ht="24.75" customHeight="1">
      <c r="A77" s="98" t="s">
        <v>80</v>
      </c>
      <c r="B77" s="99"/>
      <c r="C77" s="99"/>
      <c r="D77" s="99"/>
      <c r="E77" s="99"/>
      <c r="F77" s="99"/>
      <c r="G77" s="99"/>
      <c r="H77" s="99"/>
      <c r="I77" s="46">
        <v>653</v>
      </c>
      <c r="J77" s="47">
        <v>4</v>
      </c>
      <c r="K77" s="47">
        <v>12</v>
      </c>
      <c r="L77" s="48">
        <v>0</v>
      </c>
      <c r="M77" s="46">
        <v>0</v>
      </c>
      <c r="N77" s="60">
        <f aca="true" t="shared" si="16" ref="N77:S77">N78+N81</f>
        <v>0</v>
      </c>
      <c r="O77" s="60">
        <f t="shared" si="16"/>
        <v>0</v>
      </c>
      <c r="P77" s="60">
        <f t="shared" si="16"/>
        <v>0</v>
      </c>
      <c r="Q77" s="60">
        <f t="shared" si="16"/>
        <v>0</v>
      </c>
      <c r="R77" s="61">
        <f t="shared" si="16"/>
        <v>300000</v>
      </c>
      <c r="S77" s="62">
        <f t="shared" si="16"/>
        <v>0</v>
      </c>
    </row>
    <row r="78" spans="1:19" ht="39" customHeight="1">
      <c r="A78" s="100" t="s">
        <v>81</v>
      </c>
      <c r="B78" s="101"/>
      <c r="C78" s="101"/>
      <c r="D78" s="101"/>
      <c r="E78" s="101"/>
      <c r="F78" s="101"/>
      <c r="G78" s="101"/>
      <c r="H78" s="101"/>
      <c r="I78" s="42">
        <v>653</v>
      </c>
      <c r="J78" s="43">
        <v>4</v>
      </c>
      <c r="K78" s="43">
        <v>12</v>
      </c>
      <c r="L78" s="44">
        <v>7951200</v>
      </c>
      <c r="M78" s="42">
        <v>0</v>
      </c>
      <c r="N78" s="63">
        <f aca="true" t="shared" si="17" ref="N78:S78">N79</f>
        <v>0</v>
      </c>
      <c r="O78" s="63">
        <f t="shared" si="17"/>
        <v>0</v>
      </c>
      <c r="P78" s="63">
        <f t="shared" si="17"/>
        <v>0</v>
      </c>
      <c r="Q78" s="63">
        <f t="shared" si="17"/>
        <v>0</v>
      </c>
      <c r="R78" s="64">
        <f t="shared" si="17"/>
        <v>300000</v>
      </c>
      <c r="S78" s="65">
        <f t="shared" si="17"/>
        <v>0</v>
      </c>
    </row>
    <row r="79" spans="1:19" ht="15" customHeight="1">
      <c r="A79" s="100" t="s">
        <v>35</v>
      </c>
      <c r="B79" s="101"/>
      <c r="C79" s="101"/>
      <c r="D79" s="101"/>
      <c r="E79" s="101"/>
      <c r="F79" s="101"/>
      <c r="G79" s="101"/>
      <c r="H79" s="101"/>
      <c r="I79" s="42">
        <v>653</v>
      </c>
      <c r="J79" s="43">
        <v>4</v>
      </c>
      <c r="K79" s="43">
        <v>12</v>
      </c>
      <c r="L79" s="44">
        <v>7951200</v>
      </c>
      <c r="M79" s="42">
        <v>540</v>
      </c>
      <c r="N79" s="63">
        <v>0</v>
      </c>
      <c r="O79" s="63">
        <v>0</v>
      </c>
      <c r="P79" s="63">
        <v>0</v>
      </c>
      <c r="Q79" s="63">
        <v>0</v>
      </c>
      <c r="R79" s="64">
        <v>300000</v>
      </c>
      <c r="S79" s="65">
        <v>0</v>
      </c>
    </row>
    <row r="80" spans="1:19" ht="15" customHeight="1" hidden="1">
      <c r="A80" s="100" t="s">
        <v>21</v>
      </c>
      <c r="B80" s="101"/>
      <c r="C80" s="101"/>
      <c r="D80" s="101"/>
      <c r="E80" s="101"/>
      <c r="F80" s="101"/>
      <c r="G80" s="101"/>
      <c r="H80" s="101"/>
      <c r="I80" s="42">
        <v>653</v>
      </c>
      <c r="J80" s="43">
        <v>4</v>
      </c>
      <c r="K80" s="43">
        <v>10</v>
      </c>
      <c r="L80" s="44">
        <v>0</v>
      </c>
      <c r="M80" s="42">
        <v>0</v>
      </c>
      <c r="N80" s="63">
        <v>0</v>
      </c>
      <c r="O80" s="63">
        <v>0</v>
      </c>
      <c r="P80" s="63">
        <v>0</v>
      </c>
      <c r="Q80" s="63">
        <v>0</v>
      </c>
      <c r="R80" s="64">
        <v>0</v>
      </c>
      <c r="S80" s="65">
        <v>0</v>
      </c>
    </row>
    <row r="81" spans="1:19" ht="34.5" customHeight="1" hidden="1">
      <c r="A81" s="100" t="s">
        <v>20</v>
      </c>
      <c r="B81" s="101"/>
      <c r="C81" s="101"/>
      <c r="D81" s="101"/>
      <c r="E81" s="101"/>
      <c r="F81" s="101"/>
      <c r="G81" s="101"/>
      <c r="H81" s="101"/>
      <c r="I81" s="42">
        <v>653</v>
      </c>
      <c r="J81" s="43">
        <v>4</v>
      </c>
      <c r="K81" s="43">
        <v>10</v>
      </c>
      <c r="L81" s="44">
        <v>3300200</v>
      </c>
      <c r="M81" s="42">
        <v>0</v>
      </c>
      <c r="N81" s="63">
        <v>0</v>
      </c>
      <c r="O81" s="63">
        <v>0</v>
      </c>
      <c r="P81" s="63">
        <v>0</v>
      </c>
      <c r="Q81" s="63">
        <v>0</v>
      </c>
      <c r="R81" s="64">
        <v>0</v>
      </c>
      <c r="S81" s="65">
        <v>0</v>
      </c>
    </row>
    <row r="82" spans="1:19" ht="32.25" customHeight="1" hidden="1">
      <c r="A82" s="100" t="s">
        <v>7</v>
      </c>
      <c r="B82" s="101"/>
      <c r="C82" s="101"/>
      <c r="D82" s="101"/>
      <c r="E82" s="101"/>
      <c r="F82" s="101"/>
      <c r="G82" s="101"/>
      <c r="H82" s="101"/>
      <c r="I82" s="42">
        <v>653</v>
      </c>
      <c r="J82" s="43">
        <v>4</v>
      </c>
      <c r="K82" s="43">
        <v>10</v>
      </c>
      <c r="L82" s="44">
        <v>3300200</v>
      </c>
      <c r="M82" s="42">
        <v>500</v>
      </c>
      <c r="N82" s="63">
        <v>0</v>
      </c>
      <c r="O82" s="63">
        <v>0</v>
      </c>
      <c r="P82" s="63">
        <v>0</v>
      </c>
      <c r="Q82" s="63">
        <v>0</v>
      </c>
      <c r="R82" s="64">
        <v>0</v>
      </c>
      <c r="S82" s="65">
        <v>0</v>
      </c>
    </row>
    <row r="83" spans="1:19" ht="15" customHeight="1">
      <c r="A83" s="98" t="s">
        <v>19</v>
      </c>
      <c r="B83" s="99"/>
      <c r="C83" s="99"/>
      <c r="D83" s="99"/>
      <c r="E83" s="99"/>
      <c r="F83" s="99"/>
      <c r="G83" s="99"/>
      <c r="H83" s="99"/>
      <c r="I83" s="46">
        <v>653</v>
      </c>
      <c r="J83" s="47">
        <v>5</v>
      </c>
      <c r="K83" s="47">
        <v>0</v>
      </c>
      <c r="L83" s="48">
        <v>0</v>
      </c>
      <c r="M83" s="46">
        <v>0</v>
      </c>
      <c r="N83" s="60">
        <f aca="true" t="shared" si="18" ref="N83:S83">N84+N89+N92</f>
        <v>12119079.27</v>
      </c>
      <c r="O83" s="60">
        <f t="shared" si="18"/>
        <v>0</v>
      </c>
      <c r="P83" s="60">
        <f t="shared" si="18"/>
        <v>12162883.237</v>
      </c>
      <c r="Q83" s="60">
        <f t="shared" si="18"/>
        <v>0</v>
      </c>
      <c r="R83" s="61">
        <f t="shared" si="18"/>
        <v>2500966.55035</v>
      </c>
      <c r="S83" s="62">
        <f t="shared" si="18"/>
        <v>0</v>
      </c>
    </row>
    <row r="84" spans="1:19" ht="15" customHeight="1">
      <c r="A84" s="98" t="s">
        <v>18</v>
      </c>
      <c r="B84" s="99"/>
      <c r="C84" s="99"/>
      <c r="D84" s="99"/>
      <c r="E84" s="99"/>
      <c r="F84" s="99"/>
      <c r="G84" s="99"/>
      <c r="H84" s="99"/>
      <c r="I84" s="42">
        <v>653</v>
      </c>
      <c r="J84" s="47">
        <v>5</v>
      </c>
      <c r="K84" s="47">
        <v>1</v>
      </c>
      <c r="L84" s="48">
        <v>0</v>
      </c>
      <c r="M84" s="46">
        <v>0</v>
      </c>
      <c r="N84" s="60">
        <f aca="true" t="shared" si="19" ref="N84:S84">N86+N88</f>
        <v>1522006.54</v>
      </c>
      <c r="O84" s="60">
        <f t="shared" si="19"/>
        <v>0</v>
      </c>
      <c r="P84" s="60">
        <f t="shared" si="19"/>
        <v>1595106.867</v>
      </c>
      <c r="Q84" s="60">
        <f t="shared" si="19"/>
        <v>0</v>
      </c>
      <c r="R84" s="61">
        <f t="shared" si="19"/>
        <v>1671862.21035</v>
      </c>
      <c r="S84" s="62">
        <f t="shared" si="19"/>
        <v>0</v>
      </c>
    </row>
    <row r="85" spans="1:19" ht="48.75" customHeight="1">
      <c r="A85" s="100" t="s">
        <v>11</v>
      </c>
      <c r="B85" s="101"/>
      <c r="C85" s="101"/>
      <c r="D85" s="101"/>
      <c r="E85" s="101"/>
      <c r="F85" s="101"/>
      <c r="G85" s="101"/>
      <c r="H85" s="101"/>
      <c r="I85" s="42">
        <v>653</v>
      </c>
      <c r="J85" s="43">
        <v>5</v>
      </c>
      <c r="K85" s="43">
        <v>1</v>
      </c>
      <c r="L85" s="44">
        <v>3520100</v>
      </c>
      <c r="M85" s="42">
        <v>0</v>
      </c>
      <c r="N85" s="63">
        <f>N86</f>
        <v>1462006.54</v>
      </c>
      <c r="O85" s="63">
        <v>0</v>
      </c>
      <c r="P85" s="63">
        <f>P86</f>
        <v>1535106.867</v>
      </c>
      <c r="Q85" s="63">
        <v>0</v>
      </c>
      <c r="R85" s="64">
        <f>R86</f>
        <v>1611862.21035</v>
      </c>
      <c r="S85" s="65">
        <v>0</v>
      </c>
    </row>
    <row r="86" spans="1:21" ht="48.75" customHeight="1">
      <c r="A86" s="100" t="s">
        <v>61</v>
      </c>
      <c r="B86" s="101"/>
      <c r="C86" s="101"/>
      <c r="D86" s="101"/>
      <c r="E86" s="101"/>
      <c r="F86" s="101"/>
      <c r="G86" s="101"/>
      <c r="H86" s="101"/>
      <c r="I86" s="42">
        <v>653</v>
      </c>
      <c r="J86" s="43">
        <v>5</v>
      </c>
      <c r="K86" s="43">
        <v>1</v>
      </c>
      <c r="L86" s="44">
        <v>3520100</v>
      </c>
      <c r="M86" s="42">
        <v>810</v>
      </c>
      <c r="N86" s="63">
        <v>1462006.54</v>
      </c>
      <c r="O86" s="63">
        <v>0</v>
      </c>
      <c r="P86" s="63">
        <f>N86*105%</f>
        <v>1535106.867</v>
      </c>
      <c r="Q86" s="63">
        <v>0</v>
      </c>
      <c r="R86" s="64">
        <f>P86*105%</f>
        <v>1611862.21035</v>
      </c>
      <c r="S86" s="65">
        <v>0</v>
      </c>
      <c r="U86" s="25"/>
    </row>
    <row r="87" spans="1:19" ht="15" customHeight="1">
      <c r="A87" s="100" t="s">
        <v>17</v>
      </c>
      <c r="B87" s="101"/>
      <c r="C87" s="101"/>
      <c r="D87" s="101"/>
      <c r="E87" s="101"/>
      <c r="F87" s="101"/>
      <c r="G87" s="101"/>
      <c r="H87" s="101"/>
      <c r="I87" s="42">
        <v>653</v>
      </c>
      <c r="J87" s="43">
        <v>5</v>
      </c>
      <c r="K87" s="43">
        <v>1</v>
      </c>
      <c r="L87" s="44">
        <v>3500300</v>
      </c>
      <c r="M87" s="42">
        <v>0</v>
      </c>
      <c r="N87" s="63">
        <f>N88</f>
        <v>60000</v>
      </c>
      <c r="O87" s="63">
        <v>0</v>
      </c>
      <c r="P87" s="63">
        <f>P88</f>
        <v>60000</v>
      </c>
      <c r="Q87" s="63">
        <v>0</v>
      </c>
      <c r="R87" s="64">
        <f>R88</f>
        <v>60000</v>
      </c>
      <c r="S87" s="65">
        <v>0</v>
      </c>
    </row>
    <row r="88" spans="1:19" ht="24.75" customHeight="1">
      <c r="A88" s="100" t="s">
        <v>7</v>
      </c>
      <c r="B88" s="101"/>
      <c r="C88" s="101"/>
      <c r="D88" s="101"/>
      <c r="E88" s="101"/>
      <c r="F88" s="101"/>
      <c r="G88" s="101"/>
      <c r="H88" s="101"/>
      <c r="I88" s="42">
        <v>653</v>
      </c>
      <c r="J88" s="43">
        <v>5</v>
      </c>
      <c r="K88" s="43">
        <v>1</v>
      </c>
      <c r="L88" s="44">
        <v>3500300</v>
      </c>
      <c r="M88" s="42">
        <v>244</v>
      </c>
      <c r="N88" s="63">
        <v>60000</v>
      </c>
      <c r="O88" s="63">
        <v>0</v>
      </c>
      <c r="P88" s="63">
        <v>60000</v>
      </c>
      <c r="Q88" s="63">
        <v>0</v>
      </c>
      <c r="R88" s="64">
        <v>60000</v>
      </c>
      <c r="S88" s="65">
        <v>0</v>
      </c>
    </row>
    <row r="89" spans="1:19" ht="15" customHeight="1">
      <c r="A89" s="98" t="s">
        <v>13</v>
      </c>
      <c r="B89" s="99"/>
      <c r="C89" s="99"/>
      <c r="D89" s="99"/>
      <c r="E89" s="99"/>
      <c r="F89" s="99"/>
      <c r="G89" s="99"/>
      <c r="H89" s="99"/>
      <c r="I89" s="46">
        <v>653</v>
      </c>
      <c r="J89" s="47">
        <v>5</v>
      </c>
      <c r="K89" s="47">
        <v>2</v>
      </c>
      <c r="L89" s="48">
        <v>0</v>
      </c>
      <c r="M89" s="46">
        <v>0</v>
      </c>
      <c r="N89" s="60">
        <f>N90</f>
        <v>9633000</v>
      </c>
      <c r="O89" s="60">
        <f aca="true" t="shared" si="20" ref="O89:S90">O90</f>
        <v>0</v>
      </c>
      <c r="P89" s="60">
        <f t="shared" si="20"/>
        <v>9633000</v>
      </c>
      <c r="Q89" s="60">
        <f t="shared" si="20"/>
        <v>0</v>
      </c>
      <c r="R89" s="61">
        <f t="shared" si="20"/>
        <v>0</v>
      </c>
      <c r="S89" s="62">
        <f t="shared" si="20"/>
        <v>0</v>
      </c>
    </row>
    <row r="90" spans="1:19" ht="39" customHeight="1">
      <c r="A90" s="100" t="s">
        <v>82</v>
      </c>
      <c r="B90" s="101"/>
      <c r="C90" s="101"/>
      <c r="D90" s="101"/>
      <c r="E90" s="101"/>
      <c r="F90" s="101"/>
      <c r="G90" s="101"/>
      <c r="H90" s="101"/>
      <c r="I90" s="42">
        <v>653</v>
      </c>
      <c r="J90" s="43">
        <v>5</v>
      </c>
      <c r="K90" s="43">
        <v>2</v>
      </c>
      <c r="L90" s="44">
        <v>7951902</v>
      </c>
      <c r="M90" s="42">
        <v>0</v>
      </c>
      <c r="N90" s="63">
        <f>N91</f>
        <v>9633000</v>
      </c>
      <c r="O90" s="63">
        <f t="shared" si="20"/>
        <v>0</v>
      </c>
      <c r="P90" s="63">
        <f t="shared" si="20"/>
        <v>9633000</v>
      </c>
      <c r="Q90" s="63">
        <f t="shared" si="20"/>
        <v>0</v>
      </c>
      <c r="R90" s="64">
        <f t="shared" si="20"/>
        <v>0</v>
      </c>
      <c r="S90" s="65">
        <f t="shared" si="20"/>
        <v>0</v>
      </c>
    </row>
    <row r="91" spans="1:19" ht="15" customHeight="1">
      <c r="A91" s="100" t="s">
        <v>35</v>
      </c>
      <c r="B91" s="101"/>
      <c r="C91" s="101"/>
      <c r="D91" s="101"/>
      <c r="E91" s="101"/>
      <c r="F91" s="101"/>
      <c r="G91" s="101"/>
      <c r="H91" s="101"/>
      <c r="I91" s="42">
        <v>653</v>
      </c>
      <c r="J91" s="43">
        <v>5</v>
      </c>
      <c r="K91" s="43">
        <v>2</v>
      </c>
      <c r="L91" s="44">
        <v>7951902</v>
      </c>
      <c r="M91" s="42">
        <v>540</v>
      </c>
      <c r="N91" s="63">
        <v>9633000</v>
      </c>
      <c r="O91" s="63">
        <v>0</v>
      </c>
      <c r="P91" s="63">
        <v>9633000</v>
      </c>
      <c r="Q91" s="63">
        <v>0</v>
      </c>
      <c r="R91" s="64">
        <v>0</v>
      </c>
      <c r="S91" s="65">
        <v>0</v>
      </c>
    </row>
    <row r="92" spans="1:19" ht="15" customHeight="1">
      <c r="A92" s="98" t="s">
        <v>12</v>
      </c>
      <c r="B92" s="99"/>
      <c r="C92" s="99"/>
      <c r="D92" s="99"/>
      <c r="E92" s="99"/>
      <c r="F92" s="99"/>
      <c r="G92" s="99"/>
      <c r="H92" s="99"/>
      <c r="I92" s="46">
        <v>653</v>
      </c>
      <c r="J92" s="47">
        <v>5</v>
      </c>
      <c r="K92" s="47">
        <v>3</v>
      </c>
      <c r="L92" s="48">
        <v>0</v>
      </c>
      <c r="M92" s="46">
        <v>0</v>
      </c>
      <c r="N92" s="60">
        <f aca="true" t="shared" si="21" ref="N92:S92">N93+N97+N101+N103</f>
        <v>964072.73</v>
      </c>
      <c r="O92" s="60">
        <f t="shared" si="21"/>
        <v>0</v>
      </c>
      <c r="P92" s="60">
        <f t="shared" si="21"/>
        <v>934776.37</v>
      </c>
      <c r="Q92" s="60">
        <f t="shared" si="21"/>
        <v>0</v>
      </c>
      <c r="R92" s="61">
        <f t="shared" si="21"/>
        <v>829104.34</v>
      </c>
      <c r="S92" s="62">
        <f t="shared" si="21"/>
        <v>0</v>
      </c>
    </row>
    <row r="93" spans="1:19" ht="15" customHeight="1">
      <c r="A93" s="100" t="s">
        <v>10</v>
      </c>
      <c r="B93" s="101"/>
      <c r="C93" s="101"/>
      <c r="D93" s="101"/>
      <c r="E93" s="101"/>
      <c r="F93" s="101"/>
      <c r="G93" s="101"/>
      <c r="H93" s="101"/>
      <c r="I93" s="42">
        <v>653</v>
      </c>
      <c r="J93" s="43">
        <v>5</v>
      </c>
      <c r="K93" s="43">
        <v>3</v>
      </c>
      <c r="L93" s="44">
        <v>6000100</v>
      </c>
      <c r="M93" s="42">
        <v>0</v>
      </c>
      <c r="N93" s="63">
        <f>N94</f>
        <v>614072.73</v>
      </c>
      <c r="O93" s="63">
        <v>0</v>
      </c>
      <c r="P93" s="63">
        <f>P94</f>
        <v>584776.37</v>
      </c>
      <c r="Q93" s="63">
        <v>0</v>
      </c>
      <c r="R93" s="64">
        <f>R94</f>
        <v>599104.34</v>
      </c>
      <c r="S93" s="65">
        <v>0</v>
      </c>
    </row>
    <row r="94" spans="1:19" ht="24.75" customHeight="1">
      <c r="A94" s="100" t="s">
        <v>7</v>
      </c>
      <c r="B94" s="101"/>
      <c r="C94" s="101"/>
      <c r="D94" s="101"/>
      <c r="E94" s="101"/>
      <c r="F94" s="101"/>
      <c r="G94" s="101"/>
      <c r="H94" s="101"/>
      <c r="I94" s="42">
        <v>653</v>
      </c>
      <c r="J94" s="43">
        <v>5</v>
      </c>
      <c r="K94" s="43">
        <v>3</v>
      </c>
      <c r="L94" s="44">
        <v>6000100</v>
      </c>
      <c r="M94" s="42">
        <v>244</v>
      </c>
      <c r="N94" s="63">
        <v>614072.73</v>
      </c>
      <c r="O94" s="63">
        <v>0</v>
      </c>
      <c r="P94" s="63">
        <v>584776.37</v>
      </c>
      <c r="Q94" s="63">
        <v>0</v>
      </c>
      <c r="R94" s="64">
        <v>599104.34</v>
      </c>
      <c r="S94" s="65">
        <v>0</v>
      </c>
    </row>
    <row r="95" spans="1:19" ht="45" customHeight="1" hidden="1">
      <c r="A95" s="100" t="s">
        <v>56</v>
      </c>
      <c r="B95" s="101"/>
      <c r="C95" s="101"/>
      <c r="D95" s="101"/>
      <c r="E95" s="101"/>
      <c r="F95" s="101"/>
      <c r="G95" s="101"/>
      <c r="H95" s="101"/>
      <c r="I95" s="42">
        <v>653</v>
      </c>
      <c r="J95" s="43">
        <v>5</v>
      </c>
      <c r="K95" s="43">
        <v>3</v>
      </c>
      <c r="L95" s="44">
        <v>6000200</v>
      </c>
      <c r="M95" s="42">
        <v>0</v>
      </c>
      <c r="N95" s="63">
        <v>0</v>
      </c>
      <c r="O95" s="63">
        <v>0</v>
      </c>
      <c r="P95" s="63">
        <v>0</v>
      </c>
      <c r="Q95" s="63">
        <v>0</v>
      </c>
      <c r="R95" s="64">
        <v>0</v>
      </c>
      <c r="S95" s="65">
        <v>0</v>
      </c>
    </row>
    <row r="96" spans="1:19" ht="24.75" customHeight="1" hidden="1">
      <c r="A96" s="100" t="s">
        <v>7</v>
      </c>
      <c r="B96" s="101"/>
      <c r="C96" s="101"/>
      <c r="D96" s="101"/>
      <c r="E96" s="101"/>
      <c r="F96" s="101"/>
      <c r="G96" s="101"/>
      <c r="H96" s="101"/>
      <c r="I96" s="42">
        <v>653</v>
      </c>
      <c r="J96" s="43">
        <v>5</v>
      </c>
      <c r="K96" s="43">
        <v>3</v>
      </c>
      <c r="L96" s="44">
        <v>6000200</v>
      </c>
      <c r="M96" s="42">
        <v>500</v>
      </c>
      <c r="N96" s="63">
        <v>0</v>
      </c>
      <c r="O96" s="63">
        <v>0</v>
      </c>
      <c r="P96" s="63">
        <v>0</v>
      </c>
      <c r="Q96" s="63">
        <v>0</v>
      </c>
      <c r="R96" s="64">
        <v>0</v>
      </c>
      <c r="S96" s="65">
        <v>0</v>
      </c>
    </row>
    <row r="97" spans="1:21" ht="15" customHeight="1">
      <c r="A97" s="100" t="s">
        <v>9</v>
      </c>
      <c r="B97" s="101"/>
      <c r="C97" s="101"/>
      <c r="D97" s="101"/>
      <c r="E97" s="101"/>
      <c r="F97" s="101"/>
      <c r="G97" s="101"/>
      <c r="H97" s="101"/>
      <c r="I97" s="42">
        <v>653</v>
      </c>
      <c r="J97" s="43">
        <v>5</v>
      </c>
      <c r="K97" s="43">
        <v>3</v>
      </c>
      <c r="L97" s="44">
        <v>6000300</v>
      </c>
      <c r="M97" s="42">
        <v>0</v>
      </c>
      <c r="N97" s="63">
        <f>N98</f>
        <v>60000</v>
      </c>
      <c r="O97" s="63">
        <v>0</v>
      </c>
      <c r="P97" s="63">
        <f>P98</f>
        <v>150000</v>
      </c>
      <c r="Q97" s="63">
        <v>0</v>
      </c>
      <c r="R97" s="64">
        <f>R98</f>
        <v>150000</v>
      </c>
      <c r="S97" s="65">
        <v>0</v>
      </c>
      <c r="U97" s="24"/>
    </row>
    <row r="98" spans="1:19" ht="24.75" customHeight="1">
      <c r="A98" s="100" t="s">
        <v>7</v>
      </c>
      <c r="B98" s="101"/>
      <c r="C98" s="101"/>
      <c r="D98" s="101"/>
      <c r="E98" s="101"/>
      <c r="F98" s="101"/>
      <c r="G98" s="101"/>
      <c r="H98" s="101"/>
      <c r="I98" s="42">
        <v>653</v>
      </c>
      <c r="J98" s="43">
        <v>5</v>
      </c>
      <c r="K98" s="43">
        <v>3</v>
      </c>
      <c r="L98" s="44">
        <v>6000300</v>
      </c>
      <c r="M98" s="42">
        <v>244</v>
      </c>
      <c r="N98" s="63">
        <v>60000</v>
      </c>
      <c r="O98" s="63">
        <v>0</v>
      </c>
      <c r="P98" s="63">
        <v>150000</v>
      </c>
      <c r="Q98" s="63">
        <v>0</v>
      </c>
      <c r="R98" s="64">
        <v>150000</v>
      </c>
      <c r="S98" s="65">
        <v>0</v>
      </c>
    </row>
    <row r="99" spans="1:19" ht="27" customHeight="1" hidden="1">
      <c r="A99" s="100" t="s">
        <v>8</v>
      </c>
      <c r="B99" s="101"/>
      <c r="C99" s="101"/>
      <c r="D99" s="101"/>
      <c r="E99" s="101"/>
      <c r="F99" s="101"/>
      <c r="G99" s="101"/>
      <c r="H99" s="101"/>
      <c r="I99" s="42">
        <v>653</v>
      </c>
      <c r="J99" s="43">
        <v>5</v>
      </c>
      <c r="K99" s="43">
        <v>3</v>
      </c>
      <c r="L99" s="44">
        <v>6000500</v>
      </c>
      <c r="M99" s="42">
        <v>0</v>
      </c>
      <c r="N99" s="63">
        <v>0</v>
      </c>
      <c r="O99" s="63">
        <v>0</v>
      </c>
      <c r="P99" s="63">
        <v>0</v>
      </c>
      <c r="Q99" s="63">
        <v>0</v>
      </c>
      <c r="R99" s="64">
        <v>0</v>
      </c>
      <c r="S99" s="65">
        <v>0</v>
      </c>
    </row>
    <row r="100" spans="1:19" ht="29.25" customHeight="1" hidden="1">
      <c r="A100" s="100" t="s">
        <v>7</v>
      </c>
      <c r="B100" s="101"/>
      <c r="C100" s="101"/>
      <c r="D100" s="101"/>
      <c r="E100" s="101"/>
      <c r="F100" s="101"/>
      <c r="G100" s="101"/>
      <c r="H100" s="101"/>
      <c r="I100" s="42">
        <v>653</v>
      </c>
      <c r="J100" s="43">
        <v>5</v>
      </c>
      <c r="K100" s="43">
        <v>3</v>
      </c>
      <c r="L100" s="44">
        <v>6000500</v>
      </c>
      <c r="M100" s="42">
        <v>500</v>
      </c>
      <c r="N100" s="63">
        <v>0</v>
      </c>
      <c r="O100" s="63">
        <v>0</v>
      </c>
      <c r="P100" s="63">
        <v>0</v>
      </c>
      <c r="Q100" s="63">
        <v>0</v>
      </c>
      <c r="R100" s="64">
        <v>0</v>
      </c>
      <c r="S100" s="65">
        <v>0</v>
      </c>
    </row>
    <row r="101" spans="1:19" ht="15" customHeight="1">
      <c r="A101" s="100" t="s">
        <v>83</v>
      </c>
      <c r="B101" s="101"/>
      <c r="C101" s="101"/>
      <c r="D101" s="101"/>
      <c r="E101" s="101"/>
      <c r="F101" s="101"/>
      <c r="G101" s="101"/>
      <c r="H101" s="101"/>
      <c r="I101" s="42">
        <v>653</v>
      </c>
      <c r="J101" s="43">
        <v>5</v>
      </c>
      <c r="K101" s="43">
        <v>3</v>
      </c>
      <c r="L101" s="44">
        <v>6000400</v>
      </c>
      <c r="M101" s="42">
        <v>0</v>
      </c>
      <c r="N101" s="63">
        <f>N102</f>
        <v>0</v>
      </c>
      <c r="O101" s="63">
        <v>0</v>
      </c>
      <c r="P101" s="63">
        <f>P102</f>
        <v>200000</v>
      </c>
      <c r="Q101" s="63">
        <v>0</v>
      </c>
      <c r="R101" s="64">
        <f>R102</f>
        <v>0</v>
      </c>
      <c r="S101" s="65">
        <v>0</v>
      </c>
    </row>
    <row r="102" spans="1:19" ht="24.75" customHeight="1">
      <c r="A102" s="100" t="s">
        <v>7</v>
      </c>
      <c r="B102" s="101"/>
      <c r="C102" s="101"/>
      <c r="D102" s="101"/>
      <c r="E102" s="101"/>
      <c r="F102" s="101"/>
      <c r="G102" s="101"/>
      <c r="H102" s="101"/>
      <c r="I102" s="42">
        <v>653</v>
      </c>
      <c r="J102" s="43">
        <v>5</v>
      </c>
      <c r="K102" s="43">
        <v>3</v>
      </c>
      <c r="L102" s="44">
        <v>6000400</v>
      </c>
      <c r="M102" s="42">
        <v>244</v>
      </c>
      <c r="N102" s="63">
        <v>0</v>
      </c>
      <c r="O102" s="63">
        <v>0</v>
      </c>
      <c r="P102" s="63">
        <v>200000</v>
      </c>
      <c r="Q102" s="63">
        <v>0</v>
      </c>
      <c r="R102" s="64">
        <v>0</v>
      </c>
      <c r="S102" s="65">
        <v>0</v>
      </c>
    </row>
    <row r="103" spans="1:19" ht="24.75" customHeight="1">
      <c r="A103" s="110" t="s">
        <v>8</v>
      </c>
      <c r="B103" s="111"/>
      <c r="C103" s="111"/>
      <c r="D103" s="111"/>
      <c r="E103" s="111"/>
      <c r="F103" s="111"/>
      <c r="G103" s="111"/>
      <c r="H103" s="111"/>
      <c r="I103" s="42">
        <v>653</v>
      </c>
      <c r="J103" s="43">
        <v>5</v>
      </c>
      <c r="K103" s="43">
        <v>3</v>
      </c>
      <c r="L103" s="44">
        <v>6000500</v>
      </c>
      <c r="M103" s="42">
        <v>0</v>
      </c>
      <c r="N103" s="69">
        <f aca="true" t="shared" si="22" ref="N103:S103">N104</f>
        <v>290000</v>
      </c>
      <c r="O103" s="63">
        <f t="shared" si="22"/>
        <v>0</v>
      </c>
      <c r="P103" s="63">
        <f t="shared" si="22"/>
        <v>0</v>
      </c>
      <c r="Q103" s="63">
        <f t="shared" si="22"/>
        <v>0</v>
      </c>
      <c r="R103" s="64">
        <f t="shared" si="22"/>
        <v>80000</v>
      </c>
      <c r="S103" s="65">
        <f t="shared" si="22"/>
        <v>0</v>
      </c>
    </row>
    <row r="104" spans="1:19" ht="24.75" customHeight="1">
      <c r="A104" s="100" t="s">
        <v>7</v>
      </c>
      <c r="B104" s="101"/>
      <c r="C104" s="101"/>
      <c r="D104" s="101"/>
      <c r="E104" s="101"/>
      <c r="F104" s="101"/>
      <c r="G104" s="101"/>
      <c r="H104" s="101"/>
      <c r="I104" s="42">
        <v>653</v>
      </c>
      <c r="J104" s="43">
        <v>5</v>
      </c>
      <c r="K104" s="43">
        <v>3</v>
      </c>
      <c r="L104" s="44">
        <v>6000500</v>
      </c>
      <c r="M104" s="42">
        <v>244</v>
      </c>
      <c r="N104" s="63">
        <f>50000+240000</f>
        <v>290000</v>
      </c>
      <c r="O104" s="63">
        <v>0</v>
      </c>
      <c r="P104" s="63">
        <v>0</v>
      </c>
      <c r="Q104" s="63">
        <v>0</v>
      </c>
      <c r="R104" s="64">
        <v>80000</v>
      </c>
      <c r="S104" s="65">
        <v>0</v>
      </c>
    </row>
    <row r="105" spans="1:19" ht="15" customHeight="1">
      <c r="A105" s="98" t="s">
        <v>6</v>
      </c>
      <c r="B105" s="99"/>
      <c r="C105" s="99"/>
      <c r="D105" s="99"/>
      <c r="E105" s="99"/>
      <c r="F105" s="99"/>
      <c r="G105" s="99"/>
      <c r="H105" s="99"/>
      <c r="I105" s="46">
        <v>653</v>
      </c>
      <c r="J105" s="47">
        <v>8</v>
      </c>
      <c r="K105" s="47">
        <v>0</v>
      </c>
      <c r="L105" s="48">
        <v>0</v>
      </c>
      <c r="M105" s="46">
        <v>0</v>
      </c>
      <c r="N105" s="60">
        <f aca="true" t="shared" si="23" ref="N105:S105">N106+N112</f>
        <v>6488053.550000001</v>
      </c>
      <c r="O105" s="60">
        <f t="shared" si="23"/>
        <v>0</v>
      </c>
      <c r="P105" s="60">
        <f t="shared" si="23"/>
        <v>5846118.574499999</v>
      </c>
      <c r="Q105" s="60">
        <f t="shared" si="23"/>
        <v>0</v>
      </c>
      <c r="R105" s="61">
        <f t="shared" si="23"/>
        <v>6123493.106225001</v>
      </c>
      <c r="S105" s="62">
        <f t="shared" si="23"/>
        <v>0</v>
      </c>
    </row>
    <row r="106" spans="1:19" ht="15" customHeight="1">
      <c r="A106" s="98" t="s">
        <v>5</v>
      </c>
      <c r="B106" s="99"/>
      <c r="C106" s="99"/>
      <c r="D106" s="99"/>
      <c r="E106" s="99"/>
      <c r="F106" s="99"/>
      <c r="G106" s="99"/>
      <c r="H106" s="99"/>
      <c r="I106" s="42">
        <v>653</v>
      </c>
      <c r="J106" s="47">
        <v>8</v>
      </c>
      <c r="K106" s="47">
        <v>1</v>
      </c>
      <c r="L106" s="48">
        <v>0</v>
      </c>
      <c r="M106" s="46">
        <v>0</v>
      </c>
      <c r="N106" s="60">
        <f>N107</f>
        <v>6061297.3100000005</v>
      </c>
      <c r="O106" s="60">
        <v>0</v>
      </c>
      <c r="P106" s="60">
        <f>P107</f>
        <v>5398024.5145</v>
      </c>
      <c r="Q106" s="60">
        <f>Q107</f>
        <v>0</v>
      </c>
      <c r="R106" s="61">
        <f>R107</f>
        <v>5652994.336225</v>
      </c>
      <c r="S106" s="62">
        <v>0</v>
      </c>
    </row>
    <row r="107" spans="1:19" ht="24.75" customHeight="1">
      <c r="A107" s="100" t="s">
        <v>0</v>
      </c>
      <c r="B107" s="101"/>
      <c r="C107" s="101"/>
      <c r="D107" s="101"/>
      <c r="E107" s="101"/>
      <c r="F107" s="101"/>
      <c r="G107" s="101"/>
      <c r="H107" s="101"/>
      <c r="I107" s="42">
        <v>653</v>
      </c>
      <c r="J107" s="43">
        <v>8</v>
      </c>
      <c r="K107" s="43">
        <v>1</v>
      </c>
      <c r="L107" s="44">
        <v>4409900</v>
      </c>
      <c r="M107" s="42">
        <v>0</v>
      </c>
      <c r="N107" s="63">
        <f aca="true" t="shared" si="24" ref="N107:S107">N108+N109+N110+N111</f>
        <v>6061297.3100000005</v>
      </c>
      <c r="O107" s="63">
        <f t="shared" si="24"/>
        <v>0</v>
      </c>
      <c r="P107" s="63">
        <f t="shared" si="24"/>
        <v>5398024.5145</v>
      </c>
      <c r="Q107" s="63">
        <f t="shared" si="24"/>
        <v>0</v>
      </c>
      <c r="R107" s="64">
        <f t="shared" si="24"/>
        <v>5652994.336225</v>
      </c>
      <c r="S107" s="65">
        <f t="shared" si="24"/>
        <v>0</v>
      </c>
    </row>
    <row r="108" spans="1:19" ht="15" customHeight="1">
      <c r="A108" s="100" t="s">
        <v>59</v>
      </c>
      <c r="B108" s="101"/>
      <c r="C108" s="101"/>
      <c r="D108" s="101"/>
      <c r="E108" s="101"/>
      <c r="F108" s="101"/>
      <c r="G108" s="101"/>
      <c r="H108" s="101"/>
      <c r="I108" s="42">
        <v>653</v>
      </c>
      <c r="J108" s="43">
        <v>8</v>
      </c>
      <c r="K108" s="43">
        <v>1</v>
      </c>
      <c r="L108" s="44">
        <v>4409900</v>
      </c>
      <c r="M108" s="42">
        <v>111</v>
      </c>
      <c r="N108" s="63">
        <v>3385674.89</v>
      </c>
      <c r="O108" s="63">
        <v>0</v>
      </c>
      <c r="P108" s="63">
        <f>N108*105%</f>
        <v>3554958.6345</v>
      </c>
      <c r="Q108" s="63">
        <v>0</v>
      </c>
      <c r="R108" s="64">
        <f>P108*105%</f>
        <v>3732706.566225</v>
      </c>
      <c r="S108" s="65">
        <v>0</v>
      </c>
    </row>
    <row r="109" spans="1:19" ht="24.75" customHeight="1">
      <c r="A109" s="100" t="s">
        <v>65</v>
      </c>
      <c r="B109" s="101"/>
      <c r="C109" s="101"/>
      <c r="D109" s="101"/>
      <c r="E109" s="101"/>
      <c r="F109" s="101"/>
      <c r="G109" s="101"/>
      <c r="H109" s="101"/>
      <c r="I109" s="42">
        <v>653</v>
      </c>
      <c r="J109" s="43">
        <v>8</v>
      </c>
      <c r="K109" s="43">
        <v>1</v>
      </c>
      <c r="L109" s="44">
        <v>4409900</v>
      </c>
      <c r="M109" s="42">
        <v>112</v>
      </c>
      <c r="N109" s="63">
        <v>153600</v>
      </c>
      <c r="O109" s="63">
        <v>0</v>
      </c>
      <c r="P109" s="63">
        <v>93600</v>
      </c>
      <c r="Q109" s="63">
        <v>0</v>
      </c>
      <c r="R109" s="64">
        <v>123600</v>
      </c>
      <c r="S109" s="65">
        <v>0</v>
      </c>
    </row>
    <row r="110" spans="1:19" ht="24.75" customHeight="1">
      <c r="A110" s="100" t="s">
        <v>64</v>
      </c>
      <c r="B110" s="101"/>
      <c r="C110" s="101"/>
      <c r="D110" s="101"/>
      <c r="E110" s="101"/>
      <c r="F110" s="101"/>
      <c r="G110" s="101"/>
      <c r="H110" s="101"/>
      <c r="I110" s="42">
        <v>653</v>
      </c>
      <c r="J110" s="43">
        <v>8</v>
      </c>
      <c r="K110" s="43">
        <v>1</v>
      </c>
      <c r="L110" s="44">
        <v>4409900</v>
      </c>
      <c r="M110" s="42">
        <v>242</v>
      </c>
      <c r="N110" s="63">
        <v>47000</v>
      </c>
      <c r="O110" s="63">
        <v>0</v>
      </c>
      <c r="P110" s="63">
        <v>48352</v>
      </c>
      <c r="Q110" s="63">
        <v>0</v>
      </c>
      <c r="R110" s="64">
        <v>49692.25</v>
      </c>
      <c r="S110" s="65">
        <v>0</v>
      </c>
    </row>
    <row r="111" spans="1:19" ht="24.75" customHeight="1">
      <c r="A111" s="110" t="s">
        <v>60</v>
      </c>
      <c r="B111" s="111"/>
      <c r="C111" s="111"/>
      <c r="D111" s="111"/>
      <c r="E111" s="111"/>
      <c r="F111" s="111"/>
      <c r="G111" s="111"/>
      <c r="H111" s="111"/>
      <c r="I111" s="42">
        <v>653</v>
      </c>
      <c r="J111" s="43">
        <v>8</v>
      </c>
      <c r="K111" s="43">
        <v>1</v>
      </c>
      <c r="L111" s="44">
        <v>4409900</v>
      </c>
      <c r="M111" s="42">
        <v>244</v>
      </c>
      <c r="N111" s="69">
        <f>1699873.3+775149.12</f>
        <v>2475022.42</v>
      </c>
      <c r="O111" s="63">
        <v>0</v>
      </c>
      <c r="P111" s="63">
        <v>1701113.88</v>
      </c>
      <c r="Q111" s="63">
        <v>0</v>
      </c>
      <c r="R111" s="64">
        <v>1746995.52</v>
      </c>
      <c r="S111" s="65">
        <v>0</v>
      </c>
    </row>
    <row r="112" spans="1:19" ht="15" customHeight="1">
      <c r="A112" s="98" t="s">
        <v>4</v>
      </c>
      <c r="B112" s="99"/>
      <c r="C112" s="99"/>
      <c r="D112" s="99"/>
      <c r="E112" s="99"/>
      <c r="F112" s="99"/>
      <c r="G112" s="99"/>
      <c r="H112" s="99"/>
      <c r="I112" s="42">
        <v>653</v>
      </c>
      <c r="J112" s="47">
        <v>8</v>
      </c>
      <c r="K112" s="47">
        <v>2</v>
      </c>
      <c r="L112" s="48">
        <v>0</v>
      </c>
      <c r="M112" s="46">
        <v>0</v>
      </c>
      <c r="N112" s="60">
        <f>N113</f>
        <v>426756.24</v>
      </c>
      <c r="O112" s="60">
        <v>0</v>
      </c>
      <c r="P112" s="60">
        <f>P113</f>
        <v>448094.06</v>
      </c>
      <c r="Q112" s="60">
        <v>0</v>
      </c>
      <c r="R112" s="61">
        <f>R113</f>
        <v>470498.77</v>
      </c>
      <c r="S112" s="62">
        <v>0</v>
      </c>
    </row>
    <row r="113" spans="1:19" ht="25.5" customHeight="1">
      <c r="A113" s="100" t="s">
        <v>0</v>
      </c>
      <c r="B113" s="101"/>
      <c r="C113" s="101"/>
      <c r="D113" s="101"/>
      <c r="E113" s="101"/>
      <c r="F113" s="101"/>
      <c r="G113" s="101"/>
      <c r="H113" s="101"/>
      <c r="I113" s="42">
        <v>653</v>
      </c>
      <c r="J113" s="43">
        <v>8</v>
      </c>
      <c r="K113" s="43">
        <v>2</v>
      </c>
      <c r="L113" s="44">
        <v>4409900</v>
      </c>
      <c r="M113" s="42">
        <v>0</v>
      </c>
      <c r="N113" s="63">
        <f>N114</f>
        <v>426756.24</v>
      </c>
      <c r="O113" s="63">
        <v>0</v>
      </c>
      <c r="P113" s="63">
        <f>P114</f>
        <v>448094.06</v>
      </c>
      <c r="Q113" s="63">
        <v>0</v>
      </c>
      <c r="R113" s="64">
        <f>R114</f>
        <v>470498.77</v>
      </c>
      <c r="S113" s="65">
        <v>0</v>
      </c>
    </row>
    <row r="114" spans="1:19" ht="15" customHeight="1">
      <c r="A114" s="100" t="s">
        <v>3</v>
      </c>
      <c r="B114" s="101"/>
      <c r="C114" s="101"/>
      <c r="D114" s="101"/>
      <c r="E114" s="101"/>
      <c r="F114" s="101"/>
      <c r="G114" s="101"/>
      <c r="H114" s="101"/>
      <c r="I114" s="42">
        <v>653</v>
      </c>
      <c r="J114" s="43">
        <v>8</v>
      </c>
      <c r="K114" s="43">
        <v>2</v>
      </c>
      <c r="L114" s="44">
        <v>4409900</v>
      </c>
      <c r="M114" s="42">
        <v>111</v>
      </c>
      <c r="N114" s="63">
        <v>426756.24</v>
      </c>
      <c r="O114" s="63">
        <v>0</v>
      </c>
      <c r="P114" s="63">
        <v>448094.06</v>
      </c>
      <c r="Q114" s="63">
        <v>0</v>
      </c>
      <c r="R114" s="64">
        <v>470498.77</v>
      </c>
      <c r="S114" s="65">
        <v>0</v>
      </c>
    </row>
    <row r="115" spans="1:19" ht="15" customHeight="1">
      <c r="A115" s="98" t="s">
        <v>2</v>
      </c>
      <c r="B115" s="99"/>
      <c r="C115" s="99"/>
      <c r="D115" s="99"/>
      <c r="E115" s="99"/>
      <c r="F115" s="99"/>
      <c r="G115" s="99"/>
      <c r="H115" s="99"/>
      <c r="I115" s="46">
        <v>653</v>
      </c>
      <c r="J115" s="47">
        <v>11</v>
      </c>
      <c r="K115" s="47">
        <v>0</v>
      </c>
      <c r="L115" s="48">
        <v>0</v>
      </c>
      <c r="M115" s="46">
        <v>0</v>
      </c>
      <c r="N115" s="60">
        <f>N116</f>
        <v>1627289.83</v>
      </c>
      <c r="O115" s="60">
        <v>0</v>
      </c>
      <c r="P115" s="60">
        <f>P116</f>
        <v>1525583.267</v>
      </c>
      <c r="Q115" s="60">
        <v>0</v>
      </c>
      <c r="R115" s="61">
        <f>R116</f>
        <v>1527991.3658500002</v>
      </c>
      <c r="S115" s="62">
        <v>0</v>
      </c>
    </row>
    <row r="116" spans="1:19" ht="15" customHeight="1">
      <c r="A116" s="98" t="s">
        <v>1</v>
      </c>
      <c r="B116" s="99"/>
      <c r="C116" s="99"/>
      <c r="D116" s="99"/>
      <c r="E116" s="99"/>
      <c r="F116" s="99"/>
      <c r="G116" s="99"/>
      <c r="H116" s="99"/>
      <c r="I116" s="46">
        <v>653</v>
      </c>
      <c r="J116" s="47">
        <v>11</v>
      </c>
      <c r="K116" s="47">
        <v>1</v>
      </c>
      <c r="L116" s="48">
        <v>0</v>
      </c>
      <c r="M116" s="46">
        <v>0</v>
      </c>
      <c r="N116" s="60">
        <f>N117+N118+N119</f>
        <v>1627289.83</v>
      </c>
      <c r="O116" s="60">
        <f>O117+O118+O119</f>
        <v>0</v>
      </c>
      <c r="P116" s="60">
        <f>P117+P118+P119</f>
        <v>1525583.267</v>
      </c>
      <c r="Q116" s="60">
        <f>Q117+Q118+Q119</f>
        <v>0</v>
      </c>
      <c r="R116" s="61">
        <f>R117+R118+R119</f>
        <v>1527991.3658500002</v>
      </c>
      <c r="S116" s="62">
        <f>S117+S119</f>
        <v>0</v>
      </c>
    </row>
    <row r="117" spans="1:19" ht="15" customHeight="1">
      <c r="A117" s="100" t="s">
        <v>59</v>
      </c>
      <c r="B117" s="101"/>
      <c r="C117" s="101"/>
      <c r="D117" s="101"/>
      <c r="E117" s="101"/>
      <c r="F117" s="101"/>
      <c r="G117" s="101"/>
      <c r="H117" s="101"/>
      <c r="I117" s="42">
        <v>653</v>
      </c>
      <c r="J117" s="43">
        <v>11</v>
      </c>
      <c r="K117" s="43">
        <v>1</v>
      </c>
      <c r="L117" s="44">
        <v>4829900</v>
      </c>
      <c r="M117" s="42">
        <v>111</v>
      </c>
      <c r="N117" s="63">
        <v>640584.74</v>
      </c>
      <c r="O117" s="63">
        <v>0</v>
      </c>
      <c r="P117" s="63">
        <f>N117*105%</f>
        <v>672613.9770000001</v>
      </c>
      <c r="Q117" s="63">
        <v>0</v>
      </c>
      <c r="R117" s="64">
        <f>P117*105%</f>
        <v>706244.6758500001</v>
      </c>
      <c r="S117" s="65">
        <v>0</v>
      </c>
    </row>
    <row r="118" spans="1:19" ht="24.75" customHeight="1">
      <c r="A118" s="100" t="s">
        <v>65</v>
      </c>
      <c r="B118" s="101"/>
      <c r="C118" s="101"/>
      <c r="D118" s="101"/>
      <c r="E118" s="101"/>
      <c r="F118" s="101"/>
      <c r="G118" s="101"/>
      <c r="H118" s="101"/>
      <c r="I118" s="42">
        <v>653</v>
      </c>
      <c r="J118" s="43">
        <v>11</v>
      </c>
      <c r="K118" s="43">
        <v>1</v>
      </c>
      <c r="L118" s="44">
        <v>4829900</v>
      </c>
      <c r="M118" s="42">
        <v>112</v>
      </c>
      <c r="N118" s="63">
        <v>33600</v>
      </c>
      <c r="O118" s="63">
        <v>0</v>
      </c>
      <c r="P118" s="63">
        <v>33600</v>
      </c>
      <c r="Q118" s="63">
        <v>0</v>
      </c>
      <c r="R118" s="64">
        <v>33600</v>
      </c>
      <c r="S118" s="65">
        <v>0</v>
      </c>
    </row>
    <row r="119" spans="1:19" ht="24.75" customHeight="1" thickBot="1">
      <c r="A119" s="112" t="s">
        <v>60</v>
      </c>
      <c r="B119" s="113"/>
      <c r="C119" s="113"/>
      <c r="D119" s="113"/>
      <c r="E119" s="113"/>
      <c r="F119" s="49"/>
      <c r="G119" s="49"/>
      <c r="H119" s="49"/>
      <c r="I119" s="29">
        <v>653</v>
      </c>
      <c r="J119" s="30">
        <v>11</v>
      </c>
      <c r="K119" s="30">
        <v>1</v>
      </c>
      <c r="L119" s="31">
        <v>4829900</v>
      </c>
      <c r="M119" s="29">
        <v>244</v>
      </c>
      <c r="N119" s="70">
        <f>803105.09+150000</f>
        <v>953105.09</v>
      </c>
      <c r="O119" s="66">
        <v>0</v>
      </c>
      <c r="P119" s="66">
        <v>819369.29</v>
      </c>
      <c r="Q119" s="66">
        <v>0</v>
      </c>
      <c r="R119" s="67">
        <v>788146.69</v>
      </c>
      <c r="S119" s="68">
        <v>0</v>
      </c>
    </row>
    <row r="120" spans="1:19" ht="14.25">
      <c r="A120" s="20"/>
      <c r="B120" s="20"/>
      <c r="C120" s="20"/>
      <c r="D120" s="20"/>
      <c r="E120" s="20"/>
      <c r="F120" s="17"/>
      <c r="G120" s="17"/>
      <c r="H120" s="17"/>
      <c r="I120" s="17"/>
      <c r="J120" s="17"/>
      <c r="K120" s="17"/>
      <c r="L120" s="17"/>
      <c r="M120" s="17"/>
      <c r="N120" s="18"/>
      <c r="O120" s="18"/>
      <c r="P120" s="18"/>
      <c r="Q120" s="18"/>
      <c r="R120" s="22"/>
      <c r="S120" s="17" t="s">
        <v>55</v>
      </c>
    </row>
  </sheetData>
  <sheetProtection/>
  <mergeCells count="116">
    <mergeCell ref="A119:E119"/>
    <mergeCell ref="A109:H109"/>
    <mergeCell ref="A110:H110"/>
    <mergeCell ref="A111:H111"/>
    <mergeCell ref="A112:H112"/>
    <mergeCell ref="A113:H113"/>
    <mergeCell ref="A115:H115"/>
    <mergeCell ref="A116:H116"/>
    <mergeCell ref="A117:H117"/>
    <mergeCell ref="A118:H118"/>
    <mergeCell ref="A101:H101"/>
    <mergeCell ref="A102:H102"/>
    <mergeCell ref="A114:H114"/>
    <mergeCell ref="A103:H103"/>
    <mergeCell ref="A104:H104"/>
    <mergeCell ref="A105:H105"/>
    <mergeCell ref="A106:H106"/>
    <mergeCell ref="A107:H107"/>
    <mergeCell ref="A108:H108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H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E33"/>
    <mergeCell ref="A34:E34"/>
    <mergeCell ref="A35:E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E24"/>
    <mergeCell ref="A17:H17"/>
    <mergeCell ref="A18:E18"/>
    <mergeCell ref="A19:H19"/>
    <mergeCell ref="A20:H20"/>
    <mergeCell ref="A13:H13"/>
    <mergeCell ref="A14:H14"/>
    <mergeCell ref="A15:H15"/>
    <mergeCell ref="A16:H16"/>
    <mergeCell ref="A6:S7"/>
    <mergeCell ref="A9:G11"/>
    <mergeCell ref="N9:N11"/>
    <mergeCell ref="O9:O11"/>
    <mergeCell ref="P9:S9"/>
    <mergeCell ref="P10:P11"/>
    <mergeCell ref="Q10:Q11"/>
    <mergeCell ref="R10:R11"/>
    <mergeCell ref="S10:S11"/>
  </mergeCells>
  <printOptions/>
  <pageMargins left="0.8267716535433072" right="0.2755905511811024" top="0.3937007874015748" bottom="0.33" header="0.31496062992125984" footer="0.31496062992125984"/>
  <pageSetup fitToHeight="0" horizontalDpi="1200" verticalDpi="12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User</cp:lastModifiedBy>
  <cp:lastPrinted>2006-12-05T00:49:36Z</cp:lastPrinted>
  <dcterms:created xsi:type="dcterms:W3CDTF">2010-11-01T11:35:27Z</dcterms:created>
  <dcterms:modified xsi:type="dcterms:W3CDTF">2006-12-05T00:54:59Z</dcterms:modified>
  <cp:category/>
  <cp:version/>
  <cp:contentType/>
  <cp:contentStatus/>
</cp:coreProperties>
</file>